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defaultThemeVersion="124226"/>
  <mc:AlternateContent xmlns:mc="http://schemas.openxmlformats.org/markup-compatibility/2006">
    <mc:Choice Requires="x15">
      <x15ac:absPath xmlns:x15ac="http://schemas.microsoft.com/office/spreadsheetml/2010/11/ac" url="C:\Users\vilma.zupancic\OneDrive - Obcina Brezice\SLUZBA\JAVNA NAROČILA\POSTOPKI\Odprti postopek\OKIGJS\R3-675\RD\Popisi del\"/>
    </mc:Choice>
  </mc:AlternateContent>
  <xr:revisionPtr revIDLastSave="55" documentId="8_{0EC81129-B2ED-4B58-9B96-B4261BFC3CA6}" xr6:coauthVersionLast="45" xr6:coauthVersionMax="45" xr10:uidLastSave="{61D2AB45-B5EA-45C5-800F-AE1283A02455}"/>
  <bookViews>
    <workbookView xWindow="-120" yWindow="-120" windowWidth="25440" windowHeight="15390" tabRatio="842" activeTab="4" xr2:uid="{00000000-000D-0000-FFFF-FFFF00000000}"/>
  </bookViews>
  <sheets>
    <sheet name="REK PROJ" sheetId="22" r:id="rId1"/>
    <sheet name="CESTA_1. faza" sheetId="1" r:id="rId2"/>
    <sheet name="ODVODNJAVANJE_1.faza" sheetId="45" r:id="rId3"/>
    <sheet name="Cestna razsvetljava - 1. faza" sheetId="47" r:id="rId4"/>
    <sheet name="CESTA_2. faza " sheetId="43" r:id="rId5"/>
    <sheet name="ODVODNJAVANJE_2.faza" sheetId="46" r:id="rId6"/>
  </sheets>
  <definedNames>
    <definedName name="__xlnm.Print_Area_1" localSheetId="4">#REF!</definedName>
    <definedName name="__xlnm.Print_Area_1" localSheetId="2">#REF!</definedName>
    <definedName name="__xlnm.Print_Area_1" localSheetId="5">#REF!</definedName>
    <definedName name="__xlnm.Print_Area_1">#REF!</definedName>
    <definedName name="__xlnm.Print_Area_2" localSheetId="4">'CESTA_2. faza '!$A$1:$E$161</definedName>
    <definedName name="__xlnm.Print_Area_2">'CESTA_1. faza'!$A$1:$E$349</definedName>
    <definedName name="__xlnm.Print_Area_3" localSheetId="4">#REF!</definedName>
    <definedName name="__xlnm.Print_Area_3" localSheetId="2">#REF!</definedName>
    <definedName name="__xlnm.Print_Area_3" localSheetId="5">#REF!</definedName>
    <definedName name="__xlnm.Print_Area_3">#REF!</definedName>
    <definedName name="__xlnm.Print_Area_4">#REF!</definedName>
    <definedName name="__xlnm.Print_Titles_1" localSheetId="4">#REF!</definedName>
    <definedName name="__xlnm.Print_Titles_1" localSheetId="2">#REF!</definedName>
    <definedName name="__xlnm.Print_Titles_1" localSheetId="5">#REF!</definedName>
    <definedName name="__xlnm.Print_Titles_1">#REF!</definedName>
    <definedName name="__XLNM.PRINT_TITLES_2" localSheetId="4">#REF!</definedName>
    <definedName name="__XLNM.PRINT_TITLES_2" localSheetId="2">#REF!</definedName>
    <definedName name="__XLNM.PRINT_TITLES_2" localSheetId="5">#REF!</definedName>
    <definedName name="__XLNM.PRINT_TITLES_2">#REF!</definedName>
    <definedName name="_xlnm.Print_Area" localSheetId="1">'CESTA_1. faza'!$A$1:$E$374</definedName>
    <definedName name="_xlnm.Print_Area" localSheetId="4">'CESTA_2. faza '!$A$1:$E$182</definedName>
    <definedName name="_xlnm.Print_Area" localSheetId="2">ODVODNJAVANJE_1.faza!$A$1:$E$476</definedName>
    <definedName name="_xlnm.Print_Area" localSheetId="0">'REK PROJ'!$A$1:$M$23</definedName>
    <definedName name="Rekapitulacija_CESTA_SKUPNO" localSheetId="4">#REF!</definedName>
    <definedName name="Rekapitulacija_CESTA_SKUPNO" localSheetId="2">#REF!</definedName>
    <definedName name="Rekapitulacija_CESTA_SKUPNO" localSheetId="5">#REF!</definedName>
    <definedName name="Rekapitulacija_CESTA_SKUPNO">#REF!</definedName>
    <definedName name="_xlnm.Print_Titles" localSheetId="1">'CESTA_1. faza'!$26:$27</definedName>
    <definedName name="_xlnm.Print_Titles" localSheetId="4">'CESTA_2. faza '!$25:$26</definedName>
    <definedName name="_xlnm.Print_Titles" localSheetId="2">ODVODNJAVANJE_1.faza!$24:$25</definedName>
    <definedName name="_xlnm.Print_Titles" localSheetId="5">ODVODNJAVANJE_2.faza!$25:$26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9" i="22" l="1"/>
  <c r="J9" i="22"/>
  <c r="F144" i="47" l="1"/>
  <c r="F142" i="47"/>
  <c r="F136" i="47"/>
  <c r="F134" i="47"/>
  <c r="F132" i="47"/>
  <c r="F130" i="47"/>
  <c r="F124" i="47"/>
  <c r="F122" i="47"/>
  <c r="F120" i="47"/>
  <c r="F118" i="47"/>
  <c r="F116" i="47"/>
  <c r="F114" i="47"/>
  <c r="F112" i="47"/>
  <c r="F110" i="47"/>
  <c r="F108" i="47"/>
  <c r="F106" i="47"/>
  <c r="F104" i="47"/>
  <c r="F92" i="47"/>
  <c r="F94" i="47" s="1"/>
  <c r="F96" i="47" s="1"/>
  <c r="F8" i="47" s="1"/>
  <c r="F83" i="47"/>
  <c r="F81" i="47"/>
  <c r="F69" i="47"/>
  <c r="F71" i="47" s="1"/>
  <c r="F62" i="47"/>
  <c r="F60" i="47"/>
  <c r="F53" i="47"/>
  <c r="F51" i="47"/>
  <c r="F39" i="47"/>
  <c r="F36" i="47"/>
  <c r="F30" i="47"/>
  <c r="F28" i="47"/>
  <c r="F26" i="47"/>
  <c r="F146" i="47" l="1"/>
  <c r="F85" i="47"/>
  <c r="F7" i="47" s="1"/>
  <c r="F42" i="47"/>
  <c r="F55" i="47"/>
  <c r="F138" i="47"/>
  <c r="F12" i="47" s="1"/>
  <c r="F126" i="47"/>
  <c r="F11" i="47" s="1"/>
  <c r="F32" i="47"/>
  <c r="F45" i="47" s="1"/>
  <c r="F5" i="47" s="1"/>
  <c r="F64" i="47"/>
  <c r="F13" i="47"/>
  <c r="F74" i="47" l="1"/>
  <c r="F6" i="47" s="1"/>
  <c r="F10" i="47"/>
  <c r="F4" i="47"/>
  <c r="F15" i="47" s="1"/>
  <c r="C13" i="22" s="1"/>
  <c r="F148" i="47"/>
  <c r="F159" i="47"/>
  <c r="F283" i="45"/>
  <c r="E473" i="45"/>
  <c r="E468" i="45"/>
  <c r="E463" i="45"/>
  <c r="E459" i="45"/>
  <c r="E450" i="45"/>
  <c r="E83" i="45"/>
  <c r="E79" i="45"/>
  <c r="G13" i="22" l="1"/>
  <c r="M13" i="22"/>
  <c r="E13" i="22"/>
  <c r="E475" i="45"/>
  <c r="E10" i="45" s="1"/>
  <c r="E149" i="43" l="1"/>
  <c r="E144" i="43"/>
  <c r="E151" i="43" s="1"/>
  <c r="E11" i="43" s="1"/>
  <c r="H10" i="22" s="1"/>
  <c r="L10" i="22" l="1"/>
  <c r="J10" i="22"/>
  <c r="E125" i="1"/>
  <c r="E65" i="43" l="1"/>
  <c r="E61" i="43"/>
  <c r="E97" i="1"/>
  <c r="E176" i="45" l="1"/>
  <c r="E172" i="45"/>
  <c r="E96" i="45" l="1"/>
  <c r="A93" i="45"/>
  <c r="A98" i="45" s="1"/>
  <c r="E219" i="45" l="1"/>
  <c r="E122" i="46" l="1"/>
  <c r="E117" i="46"/>
  <c r="E112" i="46"/>
  <c r="E105" i="46"/>
  <c r="E101" i="46"/>
  <c r="E97" i="46"/>
  <c r="E93" i="46"/>
  <c r="E89" i="46"/>
  <c r="E84" i="46"/>
  <c r="A81" i="46"/>
  <c r="A86" i="46" s="1"/>
  <c r="E71" i="46"/>
  <c r="E65" i="46"/>
  <c r="E61" i="46"/>
  <c r="E56" i="46"/>
  <c r="E51" i="46"/>
  <c r="A48" i="46"/>
  <c r="A53" i="46" s="1"/>
  <c r="A58" i="46" s="1"/>
  <c r="A63" i="46" s="1"/>
  <c r="A69" i="46" s="1"/>
  <c r="E38" i="46"/>
  <c r="E34" i="46"/>
  <c r="A32" i="46"/>
  <c r="A36" i="46" s="1"/>
  <c r="E435" i="45"/>
  <c r="E431" i="45"/>
  <c r="E427" i="45"/>
  <c r="E422" i="45"/>
  <c r="E417" i="45"/>
  <c r="E412" i="45"/>
  <c r="E407" i="45"/>
  <c r="E402" i="45"/>
  <c r="E397" i="45"/>
  <c r="E392" i="45"/>
  <c r="E387" i="45"/>
  <c r="E382" i="45"/>
  <c r="E377" i="45"/>
  <c r="E372" i="45"/>
  <c r="E367" i="45"/>
  <c r="E362" i="45"/>
  <c r="E357" i="45"/>
  <c r="E352" i="45"/>
  <c r="E347" i="45"/>
  <c r="E342" i="45"/>
  <c r="E337" i="45"/>
  <c r="E332" i="45"/>
  <c r="E327" i="45"/>
  <c r="E319" i="45"/>
  <c r="E314" i="45"/>
  <c r="E311" i="45"/>
  <c r="E307" i="45"/>
  <c r="E303" i="45"/>
  <c r="E299" i="45"/>
  <c r="E295" i="45"/>
  <c r="E291" i="45"/>
  <c r="E287" i="45"/>
  <c r="E283" i="45"/>
  <c r="E278" i="45"/>
  <c r="E273" i="45"/>
  <c r="E268" i="45"/>
  <c r="E263" i="45"/>
  <c r="E258" i="45"/>
  <c r="E253" i="45"/>
  <c r="E248" i="45"/>
  <c r="E243" i="45"/>
  <c r="E238" i="45"/>
  <c r="E231" i="45"/>
  <c r="E227" i="45"/>
  <c r="E223" i="45"/>
  <c r="E215" i="45"/>
  <c r="E210" i="45"/>
  <c r="E205" i="45"/>
  <c r="E198" i="45"/>
  <c r="E197" i="45"/>
  <c r="E193" i="45"/>
  <c r="E192" i="45"/>
  <c r="E191" i="45"/>
  <c r="E190" i="45"/>
  <c r="E189" i="45"/>
  <c r="E188" i="45"/>
  <c r="E165" i="45"/>
  <c r="E160" i="45"/>
  <c r="E154" i="45"/>
  <c r="E150" i="45"/>
  <c r="E146" i="45"/>
  <c r="E141" i="45"/>
  <c r="E136" i="45"/>
  <c r="E131" i="45"/>
  <c r="E126" i="45"/>
  <c r="E121" i="45"/>
  <c r="E116" i="45"/>
  <c r="E111" i="45"/>
  <c r="E106" i="45"/>
  <c r="A103" i="45"/>
  <c r="A108" i="45" s="1"/>
  <c r="E101" i="45"/>
  <c r="E75" i="45"/>
  <c r="E70" i="45"/>
  <c r="E65" i="45"/>
  <c r="E60" i="45"/>
  <c r="E55" i="45"/>
  <c r="E50" i="45"/>
  <c r="E45" i="45"/>
  <c r="E37" i="45"/>
  <c r="E33" i="45"/>
  <c r="A31" i="45"/>
  <c r="A35" i="45" s="1"/>
  <c r="A43" i="45" s="1"/>
  <c r="E41" i="46" l="1"/>
  <c r="E7" i="46" s="1"/>
  <c r="E437" i="45"/>
  <c r="E9" i="45" s="1"/>
  <c r="E125" i="46"/>
  <c r="E9" i="46" s="1"/>
  <c r="E179" i="45"/>
  <c r="E8" i="45" s="1"/>
  <c r="E86" i="45"/>
  <c r="E7" i="45" s="1"/>
  <c r="E74" i="46"/>
  <c r="E8" i="46" s="1"/>
  <c r="A91" i="46"/>
  <c r="A113" i="45"/>
  <c r="A118" i="45" s="1"/>
  <c r="A47" i="45"/>
  <c r="E338" i="1"/>
  <c r="E333" i="1"/>
  <c r="E328" i="1"/>
  <c r="E323" i="1"/>
  <c r="E318" i="1"/>
  <c r="E311" i="1"/>
  <c r="E307" i="1"/>
  <c r="E302" i="1"/>
  <c r="E297" i="1"/>
  <c r="E292" i="1"/>
  <c r="E287" i="1"/>
  <c r="E283" i="1"/>
  <c r="E279" i="1"/>
  <c r="E275" i="1"/>
  <c r="E271" i="1"/>
  <c r="A269" i="1"/>
  <c r="A346" i="1"/>
  <c r="E348" i="1"/>
  <c r="E352" i="1"/>
  <c r="E357" i="1"/>
  <c r="E359" i="1"/>
  <c r="E361" i="1"/>
  <c r="E363" i="1"/>
  <c r="E367" i="1"/>
  <c r="E372" i="1"/>
  <c r="E374" i="1" l="1"/>
  <c r="E12" i="45"/>
  <c r="C8" i="22" s="1"/>
  <c r="E340" i="1"/>
  <c r="E10" i="46"/>
  <c r="H8" i="22" s="1"/>
  <c r="A95" i="46"/>
  <c r="A99" i="46" s="1"/>
  <c r="A103" i="46" s="1"/>
  <c r="A109" i="46" s="1"/>
  <c r="A114" i="46" s="1"/>
  <c r="A119" i="46" s="1"/>
  <c r="A123" i="45"/>
  <c r="A52" i="45"/>
  <c r="A57" i="45" s="1"/>
  <c r="A273" i="1"/>
  <c r="M8" i="22" l="1"/>
  <c r="E8" i="22"/>
  <c r="G8" i="22"/>
  <c r="L8" i="22"/>
  <c r="J8" i="22"/>
  <c r="A62" i="45"/>
  <c r="A67" i="45" s="1"/>
  <c r="A72" i="45" s="1"/>
  <c r="A77" i="45" s="1"/>
  <c r="A81" i="45" s="1"/>
  <c r="A128" i="45"/>
  <c r="A133" i="45" s="1"/>
  <c r="A277" i="1"/>
  <c r="A350" i="1"/>
  <c r="A354" i="1" s="1"/>
  <c r="A138" i="45" l="1"/>
  <c r="A365" i="1"/>
  <c r="A369" i="1" s="1"/>
  <c r="A281" i="1"/>
  <c r="A143" i="45" l="1"/>
  <c r="A148" i="45" s="1"/>
  <c r="A152" i="45" s="1"/>
  <c r="A285" i="1"/>
  <c r="A158" i="45" l="1"/>
  <c r="A162" i="45" s="1"/>
  <c r="A169" i="45" s="1"/>
  <c r="A289" i="1"/>
  <c r="A174" i="45" l="1"/>
  <c r="A186" i="45" s="1"/>
  <c r="A294" i="1"/>
  <c r="A195" i="45" l="1"/>
  <c r="A202" i="45" s="1"/>
  <c r="A207" i="45" s="1"/>
  <c r="A212" i="45" s="1"/>
  <c r="A299" i="1"/>
  <c r="A217" i="45" l="1"/>
  <c r="A221" i="45" s="1"/>
  <c r="A304" i="1"/>
  <c r="A225" i="45" l="1"/>
  <c r="A229" i="45" s="1"/>
  <c r="A235" i="45" s="1"/>
  <c r="A240" i="45" s="1"/>
  <c r="A245" i="45" s="1"/>
  <c r="A250" i="45" s="1"/>
  <c r="A255" i="45" s="1"/>
  <c r="A260" i="45" s="1"/>
  <c r="A265" i="45" s="1"/>
  <c r="A270" i="45" s="1"/>
  <c r="A275" i="45" s="1"/>
  <c r="A280" i="45" s="1"/>
  <c r="A285" i="45" s="1"/>
  <c r="A289" i="45" s="1"/>
  <c r="A293" i="45" s="1"/>
  <c r="A297" i="45" s="1"/>
  <c r="A301" i="45" s="1"/>
  <c r="A305" i="45" s="1"/>
  <c r="A309" i="45" s="1"/>
  <c r="A312" i="45" s="1"/>
  <c r="A316" i="45" s="1"/>
  <c r="A309" i="1"/>
  <c r="A324" i="45" l="1"/>
  <c r="A329" i="45" s="1"/>
  <c r="A334" i="45" s="1"/>
  <c r="A315" i="1"/>
  <c r="A320" i="1" s="1"/>
  <c r="A325" i="1" s="1"/>
  <c r="A330" i="1" s="1"/>
  <c r="A335" i="1" s="1"/>
  <c r="A339" i="45" l="1"/>
  <c r="A344" i="45" s="1"/>
  <c r="A349" i="45" s="1"/>
  <c r="A354" i="45" s="1"/>
  <c r="A359" i="45" s="1"/>
  <c r="A364" i="45" s="1"/>
  <c r="A369" i="45" s="1"/>
  <c r="A374" i="45" s="1"/>
  <c r="A379" i="45" s="1"/>
  <c r="A384" i="45" s="1"/>
  <c r="A389" i="45" s="1"/>
  <c r="A394" i="45" s="1"/>
  <c r="A399" i="45" s="1"/>
  <c r="A404" i="45" s="1"/>
  <c r="A409" i="45" s="1"/>
  <c r="E256" i="1"/>
  <c r="E261" i="1"/>
  <c r="E244" i="1"/>
  <c r="E251" i="1"/>
  <c r="A414" i="45" l="1"/>
  <c r="A419" i="45" s="1"/>
  <c r="E73" i="1"/>
  <c r="E46" i="1"/>
  <c r="A424" i="45" l="1"/>
  <c r="A429" i="45" s="1"/>
  <c r="A433" i="45" s="1"/>
  <c r="A443" i="45" l="1"/>
  <c r="A452" i="45" s="1"/>
  <c r="A461" i="45" l="1"/>
  <c r="A465" i="45" s="1"/>
  <c r="A470" i="45" s="1"/>
  <c r="E69" i="43"/>
  <c r="E46" i="43"/>
  <c r="E137" i="1"/>
  <c r="E180" i="43" l="1"/>
  <c r="E175" i="43"/>
  <c r="E171" i="43"/>
  <c r="E169" i="43"/>
  <c r="E164" i="43"/>
  <c r="E160" i="43"/>
  <c r="A158" i="43"/>
  <c r="E132" i="43"/>
  <c r="E127" i="43"/>
  <c r="E122" i="43"/>
  <c r="E113" i="43"/>
  <c r="E106" i="43"/>
  <c r="E93" i="43"/>
  <c r="E86" i="43"/>
  <c r="E80" i="43"/>
  <c r="E55" i="43"/>
  <c r="E51" i="43"/>
  <c r="E37" i="43"/>
  <c r="A35" i="43"/>
  <c r="A43" i="43" s="1"/>
  <c r="E33" i="43"/>
  <c r="E71" i="43" l="1"/>
  <c r="E182" i="43"/>
  <c r="E12" i="43" s="1"/>
  <c r="H12" i="22" s="1"/>
  <c r="E95" i="43"/>
  <c r="E9" i="43" s="1"/>
  <c r="H6" i="22" s="1"/>
  <c r="E134" i="43"/>
  <c r="E10" i="43" s="1"/>
  <c r="H7" i="22" s="1"/>
  <c r="J7" i="22" l="1"/>
  <c r="L7" i="22"/>
  <c r="L12" i="22"/>
  <c r="J12" i="22"/>
  <c r="L6" i="22"/>
  <c r="J6" i="22"/>
  <c r="E8" i="43"/>
  <c r="H5" i="22" s="1"/>
  <c r="L5" i="22" l="1"/>
  <c r="J5" i="22"/>
  <c r="H11" i="22"/>
  <c r="E15" i="43"/>
  <c r="A162" i="43"/>
  <c r="A166" i="43" s="1"/>
  <c r="L11" i="22" l="1"/>
  <c r="L15" i="22" s="1"/>
  <c r="J11" i="22"/>
  <c r="J15" i="22" s="1"/>
  <c r="H15" i="22"/>
  <c r="H17" i="22" s="1"/>
  <c r="H19" i="22" s="1"/>
  <c r="A48" i="43"/>
  <c r="A173" i="43"/>
  <c r="A177" i="43" s="1"/>
  <c r="L17" i="22" l="1"/>
  <c r="L19" i="22" s="1"/>
  <c r="D23" i="22" s="1"/>
  <c r="J17" i="22"/>
  <c r="J19" i="22" s="1"/>
  <c r="D22" i="22" s="1"/>
  <c r="A53" i="43"/>
  <c r="A59" i="43" l="1"/>
  <c r="A63" i="43" s="1"/>
  <c r="A67" i="43" l="1"/>
  <c r="A77" i="43" l="1"/>
  <c r="A84" i="43" s="1"/>
  <c r="A90" i="43" s="1"/>
  <c r="A103" i="43" l="1"/>
  <c r="A110" i="43" l="1"/>
  <c r="A119" i="43" s="1"/>
  <c r="A124" i="43" l="1"/>
  <c r="E93" i="1"/>
  <c r="A129" i="43" l="1"/>
  <c r="A141" i="43" s="1"/>
  <c r="A146" i="43" s="1"/>
  <c r="E239" i="1"/>
  <c r="E263" i="1" s="1"/>
  <c r="E217" i="1" l="1"/>
  <c r="E194" i="1"/>
  <c r="E213" i="1"/>
  <c r="E189" i="1"/>
  <c r="E59" i="1"/>
  <c r="E54" i="1"/>
  <c r="E50" i="1"/>
  <c r="E11" i="1" l="1"/>
  <c r="C9" i="22" s="1"/>
  <c r="G9" i="22" l="1"/>
  <c r="M9" i="22"/>
  <c r="E9" i="22"/>
  <c r="E83" i="1"/>
  <c r="E208" i="1" l="1"/>
  <c r="E112" i="1"/>
  <c r="E88" i="1" l="1"/>
  <c r="E64" i="1" l="1"/>
  <c r="E158" i="1" l="1"/>
  <c r="E223" i="1" l="1"/>
  <c r="E13" i="1" l="1"/>
  <c r="C12" i="22" s="1"/>
  <c r="M12" i="22" l="1"/>
  <c r="E12" i="22"/>
  <c r="G12" i="22"/>
  <c r="E130" i="1"/>
  <c r="E203" i="1" l="1"/>
  <c r="E184" i="1"/>
  <c r="E179" i="1"/>
  <c r="E174" i="1"/>
  <c r="E165" i="1"/>
  <c r="E145" i="1"/>
  <c r="E141" i="1"/>
  <c r="E118" i="1"/>
  <c r="E101" i="1"/>
  <c r="E77" i="1"/>
  <c r="E68" i="1"/>
  <c r="E38" i="1"/>
  <c r="A36" i="1"/>
  <c r="A44" i="1" s="1"/>
  <c r="E34" i="1"/>
  <c r="E103" i="1" l="1"/>
  <c r="E8" i="1" s="1"/>
  <c r="C5" i="22" s="1"/>
  <c r="E147" i="1"/>
  <c r="E9" i="1" s="1"/>
  <c r="C6" i="22" s="1"/>
  <c r="E225" i="1"/>
  <c r="E10" i="1" s="1"/>
  <c r="C7" i="22" s="1"/>
  <c r="E12" i="1"/>
  <c r="C10" i="22" s="1"/>
  <c r="M5" i="22" l="1"/>
  <c r="G5" i="22"/>
  <c r="G10" i="22"/>
  <c r="M10" i="22"/>
  <c r="E10" i="22"/>
  <c r="G7" i="22"/>
  <c r="M7" i="22"/>
  <c r="E7" i="22"/>
  <c r="G6" i="22"/>
  <c r="M6" i="22"/>
  <c r="E6" i="22"/>
  <c r="E5" i="22"/>
  <c r="C11" i="22"/>
  <c r="G11" i="22" l="1"/>
  <c r="G15" i="22" s="1"/>
  <c r="M11" i="22"/>
  <c r="M15" i="22" s="1"/>
  <c r="E11" i="22"/>
  <c r="E15" i="22" s="1"/>
  <c r="E16" i="1"/>
  <c r="A48" i="1"/>
  <c r="E17" i="22" l="1"/>
  <c r="E19" i="22" s="1"/>
  <c r="C22" i="22" s="1"/>
  <c r="E22" i="22" s="1"/>
  <c r="G17" i="22"/>
  <c r="G19" i="22" s="1"/>
  <c r="C23" i="22" s="1"/>
  <c r="E23" i="22" s="1"/>
  <c r="M17" i="22"/>
  <c r="M19" i="22" s="1"/>
  <c r="C15" i="22"/>
  <c r="A52" i="1"/>
  <c r="C17" i="22" l="1"/>
  <c r="C19" i="22" s="1"/>
  <c r="A56" i="1"/>
  <c r="A61" i="1" l="1"/>
  <c r="A66" i="1" s="1"/>
  <c r="A70" i="1" s="1"/>
  <c r="A75" i="1" s="1"/>
  <c r="A81" i="1" l="1"/>
  <c r="A85" i="1" l="1"/>
  <c r="A90" i="1" l="1"/>
  <c r="A95" i="1" s="1"/>
  <c r="A99" i="1" s="1"/>
  <c r="A109" i="1" l="1"/>
  <c r="A116" i="1" s="1"/>
  <c r="A122" i="1" l="1"/>
  <c r="A127" i="1" s="1"/>
  <c r="A134" i="1" s="1"/>
  <c r="A139" i="1" s="1"/>
  <c r="A143" i="1" s="1"/>
  <c r="A155" i="1" s="1"/>
  <c r="A162" i="1" l="1"/>
  <c r="A171" i="1" s="1"/>
  <c r="A176" i="1" l="1"/>
  <c r="A181" i="1" s="1"/>
  <c r="A186" i="1" l="1"/>
  <c r="A191" i="1" l="1"/>
  <c r="A200" i="1" s="1"/>
  <c r="A205" i="1" l="1"/>
  <c r="A210" i="1" l="1"/>
  <c r="A215" i="1" l="1"/>
  <c r="A221" i="1" l="1"/>
  <c r="A241" i="1" s="1"/>
  <c r="A231" i="1" l="1"/>
  <c r="A246" i="1" l="1"/>
  <c r="A258" i="1" s="1"/>
  <c r="A253" i="1" l="1"/>
  <c r="F169" i="47"/>
</calcChain>
</file>

<file path=xl/sharedStrings.xml><?xml version="1.0" encoding="utf-8"?>
<sst xmlns="http://schemas.openxmlformats.org/spreadsheetml/2006/main" count="1251" uniqueCount="572">
  <si>
    <t>kom</t>
  </si>
  <si>
    <t>OPREMA CEST SKUPAJ:</t>
  </si>
  <si>
    <t>šifra: 00.000</t>
  </si>
  <si>
    <t>m1</t>
  </si>
  <si>
    <t>kos</t>
  </si>
  <si>
    <t>*</t>
  </si>
  <si>
    <t>m2</t>
  </si>
  <si>
    <t xml:space="preserve">m1 </t>
  </si>
  <si>
    <t xml:space="preserve">kos </t>
  </si>
  <si>
    <t xml:space="preserve">kos  </t>
  </si>
  <si>
    <t>Izdelava temelja iz cementnega betona C 12/15, globine 80 cm, premera 40 cm</t>
  </si>
  <si>
    <t>šifra: 61.123</t>
  </si>
  <si>
    <t>OPREMA CEST</t>
  </si>
  <si>
    <t>m3</t>
  </si>
  <si>
    <t xml:space="preserve">m2  </t>
  </si>
  <si>
    <t>VOZIŠČNE KONSTRUKCIJE SKUPAJ:</t>
  </si>
  <si>
    <t>3.2   OBRABNE PLASTI</t>
  </si>
  <si>
    <t>3.1.2   VEZANE SPODNJE NOSILNE PLASTI</t>
  </si>
  <si>
    <t xml:space="preserve">m3 </t>
  </si>
  <si>
    <t>3.1.1   NEVEZANE NOSILNE PLASTI</t>
  </si>
  <si>
    <t>3.1   NOSILNE PLASTI</t>
  </si>
  <si>
    <t>VOZIŠČNE KONSTRUKCIJE</t>
  </si>
  <si>
    <t>ZEMELJSKA DELA IN TEMELJENJE SKUPAJ:</t>
  </si>
  <si>
    <t>Doplačilo za zatravitev s semenom</t>
  </si>
  <si>
    <t>šifra: 25.151</t>
  </si>
  <si>
    <t>Humuziranje zelenice brez valjanja v debelini do 15 cm - strojno</t>
  </si>
  <si>
    <t>šifra: 25.132</t>
  </si>
  <si>
    <t>2.2   PLANUM TEMELJNIH TAL</t>
  </si>
  <si>
    <t>Široki izkop vezljive zemljine – 3. kategorije - strojno z nakladanjem</t>
  </si>
  <si>
    <t>šifra: 21.224</t>
  </si>
  <si>
    <t>2.1   IZKOPI</t>
  </si>
  <si>
    <t>ZEMELJSKA DELA IN TEMELJENJE</t>
  </si>
  <si>
    <t>PREDDELA SKUPAJ:</t>
  </si>
  <si>
    <t>Rezanje asfaltne plasti s talno diamantno žago, debele 6 do 10 cm</t>
  </si>
  <si>
    <t>šifra: 12.391</t>
  </si>
  <si>
    <t xml:space="preserve">Porušitev in odstranitev asfaltne plasti v debelini 6 do 10 cm </t>
  </si>
  <si>
    <t>šifra: 12.322</t>
  </si>
  <si>
    <t>OPOMBA:</t>
  </si>
  <si>
    <t>1.2   ČIŠČENJE TERENA</t>
  </si>
  <si>
    <t>Postavitev in zavarovanje prečnega profila ostale javne ceste v ravninskem terenu</t>
  </si>
  <si>
    <t>šifra: 11.221</t>
  </si>
  <si>
    <t xml:space="preserve">km  </t>
  </si>
  <si>
    <t>1.1  GEODETSKA DELA</t>
  </si>
  <si>
    <t>PREDDELA</t>
  </si>
  <si>
    <t>enota</t>
  </si>
  <si>
    <t>skupaj</t>
  </si>
  <si>
    <t>cena za enoto</t>
  </si>
  <si>
    <t>količina</t>
  </si>
  <si>
    <t>opis/</t>
  </si>
  <si>
    <t>zap.št</t>
  </si>
  <si>
    <t>SPLOŠNO:</t>
  </si>
  <si>
    <t>Porušitev in odstranitev robnika iz cementnega betona</t>
  </si>
  <si>
    <t>Šifra</t>
  </si>
  <si>
    <t>Opis dela</t>
  </si>
  <si>
    <t>Znesek</t>
  </si>
  <si>
    <t>OPREMA CESTE</t>
  </si>
  <si>
    <t>DDV</t>
  </si>
  <si>
    <t>TUJE STORITVE</t>
  </si>
  <si>
    <t>šifra: 79.311</t>
  </si>
  <si>
    <t>Projektantski nadzor</t>
  </si>
  <si>
    <t>ur</t>
  </si>
  <si>
    <t>šifra: 79.351</t>
  </si>
  <si>
    <t xml:space="preserve">Geotehnični nadzor </t>
  </si>
  <si>
    <t>Geodetski posnetek izvedenega stanja</t>
  </si>
  <si>
    <t>šifra: 79.514</t>
  </si>
  <si>
    <t>Izdelava projektne dokumentacije za projekt izvedenih del</t>
  </si>
  <si>
    <t>TUJE STORITVE SKUPAJ:</t>
  </si>
  <si>
    <t xml:space="preserve">Vse gradbene odpadke, nastale med preddeli, se odda zbiralcu ali izvajalcu obdelave gradbenih odpadkov. V ceni posameznega materiala je vključena cena rušitve, ločenega zbiranja, nakladanja, odvoza in oddaje gradbenih odpadkov, skupaj z vsemi taksami in stroški deponiranja. </t>
  </si>
  <si>
    <t>Šifra: 32.591</t>
  </si>
  <si>
    <t>Čiščenje utrjene/ rezkane površine podlage pred pobrizgom z bitumenskim vezivom</t>
  </si>
  <si>
    <t>območja navezav asfaltnih površin</t>
  </si>
  <si>
    <t>Šifra: 32.563</t>
  </si>
  <si>
    <t>Pobrizg podlage z bitumensko emulzijo 0,6 kg/m2</t>
  </si>
  <si>
    <t>2.4   NASIPI, ZASIPI, KLINI, POSTELJICA IN GLINASTI NABOJ</t>
  </si>
  <si>
    <t>šifra: 35.214</t>
  </si>
  <si>
    <t>Dobava in vgraditev predfabriciranega dvignjenega robnika iz cementnega betona s prerezom 15/25 cm</t>
  </si>
  <si>
    <t xml:space="preserve">2.5   BREŽINE IN ZELENICE   </t>
  </si>
  <si>
    <t>3.5   ROBNI ELEMENTI VOZIŠČ</t>
  </si>
  <si>
    <t>3.5.2   ROBNIKI</t>
  </si>
  <si>
    <t>3.6   BANKINE</t>
  </si>
  <si>
    <t>7.1   NADZOR IN TEHNIČNA DOKUMENTACIJA</t>
  </si>
  <si>
    <t xml:space="preserve">3.2.2   VEZANE ASFALTNE OBRABNE IN ZAPORNE PLASTI - BITUMENSKI BETONI  </t>
  </si>
  <si>
    <t>Sestavni del projektanskega popisa del je tudi tehnično poročilo in vse grafične priloge projekta, v katerem so posamezne postavke in dela podrobneje opisana.</t>
  </si>
  <si>
    <t>Kategorizacija zemljin in kamnin je povzeta po tabeli 2.1, dopolnil splošnih in tehničnih pogojev za zemeljska dela in temeljenje (DDC 2001, IV. Knjiga), zemljine in kamnine so razvrščene v kategoriji od I. do V.</t>
  </si>
  <si>
    <t>V enotni ceni zajeti ves potrebni material in dela povezana z označitvijo in organizacijo ureditve gradbišča, kot to določa Pravilnik o gradbiščih (Ur. list RS, št. 55/2008 in 54/2009).</t>
  </si>
  <si>
    <t>šifra: 12.382</t>
  </si>
  <si>
    <t>1.3   OSTALA PREDDELA</t>
  </si>
  <si>
    <t>šifra: 35.275</t>
  </si>
  <si>
    <t>Dobava in vgraditev dvignjenega vtočnega robnika s prerezom 15/25 cm iz cementnega betona</t>
  </si>
  <si>
    <t>Dobava in vgraditev stebrička za prometni znak iz vroče cinkane jeklene cevi s premerom 64 mm, dolge 3500 mm</t>
  </si>
  <si>
    <t>šifra: 61.217</t>
  </si>
  <si>
    <t xml:space="preserve">Identifikacija obstoječih podzemnih instalacij s strani pooblaščenih upravljalcev </t>
  </si>
  <si>
    <t>Dela je potrebno izvajati po projektni dokumentaciji, v skladu z veljavnimi tehničnimi predpisi,
 normativi in standardi ob upoštevanju zahtev iz varstva pri delu. V enotnih cenah morajo biti zajeti vsi stroški po Splošnih tehničnih pogojih. (cena v posameznih postavkah del zajema nabavo in dostavo materiala potrebnega za izvedbo, vgradnjo materiala z vsemi potrebnimi deli in pripomočki, pri odstranitvi gradbenih odpadkov pa je vključeno nakladanje, odvoz in predaja zbiralcu gradbenih odpadkov oz. izvajalcu obdelave gradbenih odpadkov)</t>
  </si>
  <si>
    <t>šifra: 31.132</t>
  </si>
  <si>
    <t>Izdelava nevezane nosilne plasti enakomerno zrnatega drobljenca iz kamnine v debelini 21 do 30 cm</t>
  </si>
  <si>
    <t>Izdelava obrabne in zaporne plasti bituminizirane zmesi AC 8 surf B 70/100 A5 v debelini 4 cm</t>
  </si>
  <si>
    <t>šifra: 35.211</t>
  </si>
  <si>
    <t>šifra: 11.122</t>
  </si>
  <si>
    <t>z vsemi potrebnimi deli in materiali</t>
  </si>
  <si>
    <t>Izdelava bankine iz drobljenca, široke 0,76 do 1,00 m</t>
  </si>
  <si>
    <t>šifra: 36.133</t>
  </si>
  <si>
    <t>m</t>
  </si>
  <si>
    <t xml:space="preserve">Ureditev planuma temeljnih tal </t>
  </si>
  <si>
    <t>šifra: 32.254</t>
  </si>
  <si>
    <t xml:space="preserve">Nadzor upravljalca komunalnih vodov - </t>
  </si>
  <si>
    <t>elektro omrežje</t>
  </si>
  <si>
    <t>telekomunikacijsko omrežje</t>
  </si>
  <si>
    <t>vodovodno omrežje</t>
  </si>
  <si>
    <t>pločnik</t>
  </si>
  <si>
    <t>šifra: 61.216</t>
  </si>
  <si>
    <t>Dobava in vgraditev stebrička za prometni znak iz vroče cinkane jeklene cevi s premerom 64 mm, dolge 3000 mm</t>
  </si>
  <si>
    <t>Ponovna postavitev predhodno odstranjenih prometnih znakov</t>
  </si>
  <si>
    <t>Dobava in pritrditev okroglega prometnega znaka, podloga iz aluminijaste pločevine, znak z odsevno folijo RA2, premera 600 mm</t>
  </si>
  <si>
    <t>šifra: 61.652</t>
  </si>
  <si>
    <t>šifra: 61.723</t>
  </si>
  <si>
    <t>Dobava in pritrditev prometnega znaka, podloga iz aluminijaste pločevine, znak z odsevno folijo RA2, velikost od 0,21 do 0,40 m2</t>
  </si>
  <si>
    <t>SKUPNA REKAPITULACIJA PROJEKTA</t>
  </si>
  <si>
    <t>3/1</t>
  </si>
  <si>
    <t>SKUPAJ BREZ DDV</t>
  </si>
  <si>
    <t>SKUPAJ Z DDV</t>
  </si>
  <si>
    <t>Opombe:</t>
  </si>
  <si>
    <t>Pri posameznih delih naveden izraz gradbiščna deponija pojmuje deponijo za katero poskrbi izvajalec del sam. Pri tem so zajeti vsi potrebni prevozi, prenosi, nakladanja in razkladanja od gradbišča do gradbiščne deponije.</t>
  </si>
  <si>
    <t>SKUPAJ</t>
  </si>
  <si>
    <t>ocena (računi upravljavcev)</t>
  </si>
  <si>
    <t>ocena (računi koncesionarja)</t>
  </si>
  <si>
    <t>Obnova in zavarovanje zakoličbe osi trase ostale javne ceste v gričevnatem terenu</t>
  </si>
  <si>
    <t>I. FAZA</t>
  </si>
  <si>
    <t>OP1</t>
  </si>
  <si>
    <t>OP2</t>
  </si>
  <si>
    <t>OP3</t>
  </si>
  <si>
    <t>OP4</t>
  </si>
  <si>
    <t>OP5</t>
  </si>
  <si>
    <t>Na območju predvidene ureditve cest in pločnikov so izkopi in zasipi jarkov predvideni od planuma nevezane nosilne plasti voziščne konstrukcije.</t>
  </si>
  <si>
    <t>GRADBENA IN OBRTNIŠKA DELA</t>
  </si>
  <si>
    <t>GRADBENA IN OBRTNIŠKA DELA SKUPAJ:</t>
  </si>
  <si>
    <t>Demontaža in odstranitev prometnih znakov; v enem komadu je predvidena odstranitev prometnih znakov in drogov ne glede na to, koliko jih sestavlja posamezen znak</t>
  </si>
  <si>
    <t>Demontaža in skladiščenje prometnih znakov za kasnejšo ponovno postavitev.</t>
  </si>
  <si>
    <t>Porušitev in odstranitev vseh vrst zidov</t>
  </si>
  <si>
    <t xml:space="preserve">Rezkanje in odvoz asfaltne krovne plasti v debelini do 3 cm </t>
  </si>
  <si>
    <t>šifra: 12.371</t>
  </si>
  <si>
    <t>šifra: 24.421</t>
  </si>
  <si>
    <t>Vgraditev posteljice v debelini plasti do 30 cm iz zrnate kamnine – 3. kategorije</t>
  </si>
  <si>
    <t>cesta</t>
  </si>
  <si>
    <t>šifra: 32.247</t>
  </si>
  <si>
    <t>šifra: 35.297</t>
  </si>
  <si>
    <t>Dobava in vgraditev predfabriciranega zavojnega robnika iz cementnega betona z izmerami 15/25/50 cm</t>
  </si>
  <si>
    <t>šifra: 41.431</t>
  </si>
  <si>
    <t>- izdelavo podložnega betona C12/15, prereza 0,05m3/m'</t>
  </si>
  <si>
    <t>- postavitvijo dvostranskega opaža in razopaženje</t>
  </si>
  <si>
    <t>- izdelavo armaturne iz palic in mrež, 100 kg/m3</t>
  </si>
  <si>
    <t>- zagotoviti kvaliteto zidu XD3/XF4, PV-II</t>
  </si>
  <si>
    <t>- dilatacije na razdalji cca 6 m</t>
  </si>
  <si>
    <t xml:space="preserve">Ureditev priključkov v asfaltni izvedbi. Asfaltiranje se izvede v dolžini cca 3m za robom pločnika ali ceste. V ceni je zajeta situativna in višinska priprava ter utrditev podlage vključno z vsemi potrebnimi </t>
  </si>
  <si>
    <t>šifra: 61.219</t>
  </si>
  <si>
    <t>Dobava in vgraditev stebrička za prometni znak iz vroče cinkane jeklene cevi s premerom 64 mm, dolge 4500 mm</t>
  </si>
  <si>
    <t>Dobava in pritrditev prometnega znaka, podloga iz aluminijaste pločevine, znak z odsevno folijo RA1, velikost od 0,21 do 0,40 m2</t>
  </si>
  <si>
    <t>kanalizacijsko omrežje</t>
  </si>
  <si>
    <t>Izdelava načrta izvedenih del (PID) za cesto in pločnik v štirih (4) tiskanih in digitalnih (*.dwg, *.doc, *.pdf) izvodih,  v skladu z Zakonom o graditvi objektov in Pravilnikom o  projektni dokumentaciji</t>
  </si>
  <si>
    <t>šifra: 00.0000</t>
  </si>
  <si>
    <t>Dobava in vgraditev predfabriciranega dvignjenega robnika iz cementnega betona s prerezom 5/20 cm, vgraditev na podložni beton C16/20</t>
  </si>
  <si>
    <t>vgraditev na podložni beton C16/20</t>
  </si>
  <si>
    <t>II. FAZA</t>
  </si>
  <si>
    <t>1. FAZA</t>
  </si>
  <si>
    <t>2. FAZA</t>
  </si>
  <si>
    <t>0/2</t>
  </si>
  <si>
    <t>NAČRT ELEKTROTEHNIKE -  CESTNA RAZSVETLJAVA</t>
  </si>
  <si>
    <t>REKAPITULACIJA CESTA</t>
  </si>
  <si>
    <t xml:space="preserve"> ,</t>
  </si>
  <si>
    <t>Zavarovanje gradbišča v času gradnje s strani koncesionarja za državno in lokalno cesto (tudi zapora prometa)</t>
  </si>
  <si>
    <t>Šifra: 31.575</t>
  </si>
  <si>
    <t>vključno z nakladanjem, odvozom in predajo izkopanega materiala zbiralcu oz. izvajalcu obdelave gradbenih odpadkov, upoštevan faktor 1,25 (izkop 407,4 m3)</t>
  </si>
  <si>
    <t>z vsemi potrebnimi deli in prevozi</t>
  </si>
  <si>
    <t>Rekultivacija na območju odstranjenega asfalta (kjer ni novih ureditev)</t>
  </si>
  <si>
    <t>zajema izkop in odvoz tamponskega sloja pod odstranjenim asfaltom v debelini cca 20 cm, ter nabava in dobava humusa, ter humusiranje v debelini cca 30 in zatravitev.</t>
  </si>
  <si>
    <t>Zavarovanje dna kadunjastega jarka s plastjo bitumenskega betona, debelo 3 cm, in plastjo bituminiziranega drobljenca, debelo 9 cm, širokega 50 cm</t>
  </si>
  <si>
    <t xml:space="preserve">Izdelava AB temelja zidu dim 0,5x0,5 in 0,2x0,4 m v  dolžini 21,6 m, vključno s:
</t>
  </si>
  <si>
    <t>- vgradnjo betona C30/37, prereza 0,35m3/m'</t>
  </si>
  <si>
    <t>- zidanjem bet. blokov</t>
  </si>
  <si>
    <t>Dobava in polaganje hidroizolacije na betonski temelj</t>
  </si>
  <si>
    <t>- bitumenski premaz in lepenka</t>
  </si>
  <si>
    <t>- nabava in dobava betonskih blokov</t>
  </si>
  <si>
    <t>- izdelava apneno cementne malte in vsemi potrebnimi deli ter materiali za izdelavo malte</t>
  </si>
  <si>
    <t>Izdelava grobega ometa bet. zidu z apneno cementno malto</t>
  </si>
  <si>
    <t>Izdelava fasadnega ometa enostavne ravne površine</t>
  </si>
  <si>
    <t>- izdelava ometa in vsemi potrebnimi deli ter materiali</t>
  </si>
  <si>
    <t>šifra: 61.213</t>
  </si>
  <si>
    <t>Dobava in vgraditev stebrička za prometni znak iz vroče cinkane jeklene cevi s premerom 64 mm, dolge 1500 mm</t>
  </si>
  <si>
    <t>"stop" znak 2102 1x</t>
  </si>
  <si>
    <t>šifra: 61.722</t>
  </si>
  <si>
    <t>Dobava in pritrditev prometnega znaka, podloga iz aluminijaste pločevine, znak z odsevno folijo RA1, velikost od 0,11 do 0,20 m2</t>
  </si>
  <si>
    <t>4101 1x</t>
  </si>
  <si>
    <t>2433 avtobusno postajališče, 4103 dopolnilna tabla</t>
  </si>
  <si>
    <t>2439  1x</t>
  </si>
  <si>
    <t>6.2   OZNAČBE NA VOZIŠČU</t>
  </si>
  <si>
    <t>šifra: 62.123</t>
  </si>
  <si>
    <t>Izdelava tankoslojne vzdolžne označbe na vozišču z enokomponentno rumeno barvo, vključno 250 g/m2 posipa z drobci / kroglicami stekla, strojno, debelina plasti suhe snovi 250 mm, širina črte 15 cm</t>
  </si>
  <si>
    <t xml:space="preserve">površina na vozišču, kjer je prepovedano ustavljanje </t>
  </si>
  <si>
    <t>šifra: 62.433</t>
  </si>
  <si>
    <t xml:space="preserve">Izdelava debeloslojne vzdolžne označbe na vozišču z vročo plastiko z vmešanimi drobci / kroglicami stekla, vključno 200 g/m2 dodatnega posipa z drobci stekla, strojno, debelina plasti 3 mm, širina črte 15 cm </t>
  </si>
  <si>
    <t>5121-4, 5121, 5121-1, 5111, 5122-2, 5112, 5123, 5313</t>
  </si>
  <si>
    <t>šifra: 62.442</t>
  </si>
  <si>
    <t xml:space="preserve">Izdelava debeloslojne prečne in ostalih označb na vozišču z vročo plastiko z vmešanimi drobci / kroglicami stekla, vključno 200 g/m2 dodatnega posipa z drobci stekla, strojno, debelina plasti 3 mm, širina črte 30 cm </t>
  </si>
  <si>
    <t>5124-2 (1+1+1), 5212 (0.6+0.6+0.6)</t>
  </si>
  <si>
    <t xml:space="preserve">m2 </t>
  </si>
  <si>
    <t>šifra: 62.443</t>
  </si>
  <si>
    <t xml:space="preserve">Izdelava debeloslojne prečne in ostalih označb na vozišču z vročo plastiko z vmešanimi drobci / kroglicami stekla, vključno 200 g/m2 dodatnega posipa z drobci stekla, strojno, debelina plasti 3 mm, širina črte 50 cm </t>
  </si>
  <si>
    <t>5211 neprekinjena široka prečna črta "STOP"</t>
  </si>
  <si>
    <t>šifra: 62.448</t>
  </si>
  <si>
    <t xml:space="preserve">Izdelava debeloslojne prečne in ostalih označb na vozišču z vročo plastiko z vmešanimi drobci / kroglicami stekla, vključno 200 g/m2 dodatnega posipa z drobci stekla, strojno, debelina plasti 3 mm, posamezna površina označbe nad 1,5 m2 </t>
  </si>
  <si>
    <t>5451-2, 5421-5, 5412-5, 5417, 5314</t>
  </si>
  <si>
    <t>VODILNI NAČRT - CESTA</t>
  </si>
  <si>
    <t xml:space="preserve">Porušitev in odstranitev asfaltne plasti v deb. 6 do 10 cm </t>
  </si>
  <si>
    <t xml:space="preserve">Rezkanje in odvoz asfaltne krovne plasti v deb. do 3 cm </t>
  </si>
  <si>
    <t>Zidanje zidov z betonskimi bloki 19/39/19 cm</t>
  </si>
  <si>
    <t>REKAPITULACIJA ODVODNJAVANJA</t>
  </si>
  <si>
    <t>ODVODNJAVANJE</t>
  </si>
  <si>
    <t>Na območju predvidene ureditve cest in pločnikov so izkopi in zasipi jarkov predvideni od planuma nevezane nosilne plasti voziščne konstrukcije (tampona).</t>
  </si>
  <si>
    <t>šifra: 11.131</t>
  </si>
  <si>
    <t>Obnova in zavarovanje zakoličbe trase komunalnih vodov v ravninskem terenu</t>
  </si>
  <si>
    <t>km</t>
  </si>
  <si>
    <t>šifra: 11.231</t>
  </si>
  <si>
    <t>Postavitev in zavarovanje prečnega profila za komunalne vode v ravninskem terenu</t>
  </si>
  <si>
    <t>šifra: 12.142</t>
  </si>
  <si>
    <t>Odstranitev grmovja in dreves z debli premera do 10 cm ter vej na gosto porasli površini - strojno</t>
  </si>
  <si>
    <t>šifra: 12.151</t>
  </si>
  <si>
    <t>Posek in odstranitev dreves z deblom premera 11 do 30 cm ter odstranitev vej</t>
  </si>
  <si>
    <t>šifra: 12.291</t>
  </si>
  <si>
    <t>Porušitev in odstranitev ograje iz žične mreže</t>
  </si>
  <si>
    <t>skladiščenje, ter ponovna postavitev po končanih gradbenih delih</t>
  </si>
  <si>
    <t>šifra: 12.421</t>
  </si>
  <si>
    <t>Porušitev in odstranitev kanalizacije iz cevi s premerom do 40 cm</t>
  </si>
  <si>
    <t>šifra: 12.422</t>
  </si>
  <si>
    <t>Porušitev in odstranitev kanalizacije iz cevi s premerom do 41 do 80 cm</t>
  </si>
  <si>
    <t>šifra: 12.431</t>
  </si>
  <si>
    <t>Porušitev in odstranitev jaška z notranjo stranico/premerom do 60 cm</t>
  </si>
  <si>
    <t>šifra: 12.432</t>
  </si>
  <si>
    <t>Porušitev in odstranitev jaška z notranjo stranico/premerom 61 do 100 cm</t>
  </si>
  <si>
    <t>Izkop kamnite grede za kanalske rove, jaške in drenaže, širine do 1,0 m in globine do 1,0 m – strojno, planiranje dna ročno</t>
  </si>
  <si>
    <t>deponiranje na robu izkopa za kasnejšo ponovno vgradnjo</t>
  </si>
  <si>
    <t>šifra: 21.314</t>
  </si>
  <si>
    <t>Izkop vezljive zemljine/zrnate kamnine – 3. kategorije za temelje, kanalske rove, prepuste, jaške in drenaže, širine do 1,0 m in globine do 1,0 m – strojno, planiranje dna ročno</t>
  </si>
  <si>
    <t>šifra: 21.315</t>
  </si>
  <si>
    <t>Izkop mehke kamnine – 4. kategorije za temelje, kanalske rove, prepuste, jaške in drenaže, širine do 1,0 m in globine do 1,0 m</t>
  </si>
  <si>
    <t>šifra: 21.354</t>
  </si>
  <si>
    <t>Izkop vezljive zemljine/zrnate kamnine – 3. kategorije za temelje, kanalske rove, prepuste, jaške in drenaže, širine 1,1 do 2,0 m in globine do 1,0 m – strojno, planiranje dna ročno</t>
  </si>
  <si>
    <t>šifra: 21.355</t>
  </si>
  <si>
    <t>Izkop mehke kamnine – 4. kategorije za temelje, kanalske rove, prepuste, jaške in drenaže, širine 1,1 do 2,0 m in globine do 1,0 m</t>
  </si>
  <si>
    <t>šifra: 21.364</t>
  </si>
  <si>
    <t>Izkop vezljive zemljine/zrnate kamnine – 3. kategorije za temelje, kanalske rove, prepuste, jaške in drenaže, širine 1,1 do 2,0 m in globine 1,1 do 2,0 m – strojno, planiranje dna ročno</t>
  </si>
  <si>
    <t>šifra: 21.365</t>
  </si>
  <si>
    <t>Izkop mehke kamnine – 4. kategorije za temelje, kanalske rove, prepuste, jaške in drenaže, širine 1,1 do 2,0 m in globine 1,1 do 2,0 m – strojno, planiranje dna ročno</t>
  </si>
  <si>
    <t>šifra: 21.374</t>
  </si>
  <si>
    <t>Izkop vezljive zemljine/zrnate kamnine – 3. kategorije za temelje, kanalske rove, prepuste, jaške in drenaže, širine do 1,1 do 2,0 m in globine 2,1 do 4,0 m – strojno, planiranje dna ročno</t>
  </si>
  <si>
    <t>šifra: 21.375</t>
  </si>
  <si>
    <t>Izkop mehke kamnine – 4. kategorije za temelje, kanalske rove, prepuste, jaške in drenaže, širine 1,1 do 2,0 m in globine 2,1 do 4,0 m – strojno, planiranje dna ročno</t>
  </si>
  <si>
    <t>šifra: 21.993</t>
  </si>
  <si>
    <t>Doplačilo za ročni izkop vezljive zemljine - 3. kategorije</t>
  </si>
  <si>
    <t>šifra: 21.996</t>
  </si>
  <si>
    <t>Začasno črpanje vode pri napredovanju izkopa navzdol v vseh kategorijah, s črpalko kapacitete 5 do 10 l/s</t>
  </si>
  <si>
    <t>ura</t>
  </si>
  <si>
    <t>Zasip jarka padavinske kanalizacije z zrnato kamnino – predhodno izkopani material kamnite grede</t>
  </si>
  <si>
    <t>šifra: 24.218</t>
  </si>
  <si>
    <t>Zasip z zrnato kamnino – 3. kategorije z dobavo iz kamnoloma</t>
  </si>
  <si>
    <t>Nabava in dobava materiala granulacije 8-16 mm za osnovni zasip kanalizacijskih cevi do kote 30 cm nad temenom cevi</t>
  </si>
  <si>
    <t>4.1   POVRŠINSKO ODVODNJAVANJE</t>
  </si>
  <si>
    <t>Dobava in vgradnja linijske kanalete in zbiralnika (peskolova) iz polimernega betona širine 150mm, skladen s SIST EN 1433 (tip Multiline V 150 ali enakovredno), vključno z vzdolžno rešetko iz litega železa nosilnosti D400(kN). Vključno z izkopom, obbetoniranjem kanalete in cevi ter zasipom. Cevna povezava odtoka upoštevana ločeno (PVC UK SN8 DN160).</t>
  </si>
  <si>
    <t>Dobava in vgradnja linijske kanalete in zbiralnika (peskolova) iz polimernega betona širine 200mm, skladen s SIST EN 1433 (tip Multiline V 200 ali enakovredno), vključno z vzdolžno rešetko iz litega železa nosilnosti D400(kN). Vključno z izkopom, obbetoniranjem kanalete in cevi ter zasipom. Cevna povezava odtoka upoštevana ločeno (PVC UK SN8 DN160).</t>
  </si>
  <si>
    <t>4.2   GLOBINSKO ODVODNJAVANJE - DRENAŽE</t>
  </si>
  <si>
    <t>šifra: 42.162</t>
  </si>
  <si>
    <t>Izdelava vzdolžne in prečne drenaže, globoke do 1,0 m, na podložni plasti iz cementnega betona, s trdimi plastičnimi cevmi premera 10 cm</t>
  </si>
  <si>
    <t>šifra: 42.164</t>
  </si>
  <si>
    <t>Izdelava vzdolžne in prečne drenaže, globoke do 1,0 m, na podložni plasti iz cementnega betona, s trdimi plastičnimi cevmi premera 20 cm</t>
  </si>
  <si>
    <t>šifra: 42.165</t>
  </si>
  <si>
    <t>Izdelava vzdolžne in prečne drenaže, globoke do 1,0 m, na podložni plasti iz cementnega betona, s trdimi plastičnimi cevmi premera 25 cm</t>
  </si>
  <si>
    <t>šifra: 42.312</t>
  </si>
  <si>
    <t>Zasip cevne drenaže z zmesjo kamnitih zrn, obvito z geosintetikom, z 0,21 do 0,4 m3/m1, po načrtu</t>
  </si>
  <si>
    <t>šifra: 42.321</t>
  </si>
  <si>
    <t>Doplačilo za izdelavo vzdolžne in prečne drenaže, globoke 1 do 2 m</t>
  </si>
  <si>
    <t>Čiščenje (spiranje) drenažnih cevi po končanih delih</t>
  </si>
  <si>
    <t>4.3   GLOBINSKO ODVODNJAVANJE - KANALIZACIJA</t>
  </si>
  <si>
    <t>šifra: 43.221</t>
  </si>
  <si>
    <t>Izdelava kanalizacije iz cevi iz polivinilklorida, vključno s podložno plastjo iz zmesi kamnitih zrn, premera 15 cm, v globini do 1,0 m</t>
  </si>
  <si>
    <t>PVC UK SN8 DN160, vključno z nabavo in dobavo cevi</t>
  </si>
  <si>
    <t>šifra: 43.222</t>
  </si>
  <si>
    <t>Izdelava kanalizacije iz cevi iz polivinilklorida, vključno s podložno plastjo iz zmesi kamnitih zrn, premera 20 cm, v globini do 1,0 m</t>
  </si>
  <si>
    <t>šifra: 43.223</t>
  </si>
  <si>
    <t>Izdelava kanalizacije iz cevi iz polivinilklorida, vključno s podložno plastjo iz zmesi kamnitih zrn, premera 25 cm, v globini do 1,0 m</t>
  </si>
  <si>
    <t>šifra: 43.253</t>
  </si>
  <si>
    <t>Izdelava kanalizacije iz cevi iz umetnih snovi/armirani poliester, vključno s podložno plastjo iz zmesi kamnitih zrn, premera 25 cm, v globini do 1,0 m</t>
  </si>
  <si>
    <t>GRP SN10.000 DN250, vključno z nabavo in dobavo cevi</t>
  </si>
  <si>
    <t>šifra: 43.254</t>
  </si>
  <si>
    <t>Izdelava kanalizacije iz cevi iz umetnih snovi/armirani poliester, vključno s podložno plastjo iz zmesi kamnitih zrn, premera 30 cm, v globini do 1,0 m</t>
  </si>
  <si>
    <t>GRP SN10.000 DN300, vključno z nabavo in dobavo cevi</t>
  </si>
  <si>
    <t>šifra: 43.255</t>
  </si>
  <si>
    <t>Izdelava kanalizacije iz cevi iz umetnih snovi/armirani poliester, vključno s podložno plastjo iz zmesi kamnitih zrn, premera 40 cm, v globini do 1,0 m</t>
  </si>
  <si>
    <t>GRP SN10.000 DN400, vključno z nabavo in dobavo cevi</t>
  </si>
  <si>
    <t>šifra: 43.256</t>
  </si>
  <si>
    <t>Izdelava kanalizacije iz cevi iz umetnih snovi/armirani poliester, vključno s podložno plastjo iz zmesi kamnitih zrn, premera 50 cm, v globini do 1,0 m</t>
  </si>
  <si>
    <t>GRP SN10.000 DN500, vključno z nabavo in dobavo cevi</t>
  </si>
  <si>
    <t>šifra: 43.257</t>
  </si>
  <si>
    <t>Izdelava kanalizacije iz cevi iz umetnih snovi/armirani poliester, vključno s podložno plastjo iz zmesi kamnitih zrn, premera 60 cm, v globini do 1,0 m</t>
  </si>
  <si>
    <t>GRP SN10.000 DN600, vključno z nabavo in dobavo cevi</t>
  </si>
  <si>
    <t>Izdelava kanalizacije iz cevi iz umetnih snovi/armirani poliester, vključno s podložno plastjo iz zmesi kamnitih zrn, premera 70 cm, v globini do 1,0 m</t>
  </si>
  <si>
    <t>GRP SN10.000 DN700, vključno z nabavo in dobavo cevi</t>
  </si>
  <si>
    <t>Izdelava kanalizacije iz cevi iz umetnih snovi/armirani poliester, vključno s podložno plastjo iz zmesi kamnitih zrn, premera 80 cm, v globini do 1,0 m</t>
  </si>
  <si>
    <t>GRP SN10.000 DN800, vključno z nabavo in dobavo cevi</t>
  </si>
  <si>
    <t>šifra: 43.511</t>
  </si>
  <si>
    <t>Doplačilo za izdelavo kanalizacije v globini 1,1 do 2 m s cevmi premera do 30 cm</t>
  </si>
  <si>
    <t>šifra: 43.512</t>
  </si>
  <si>
    <t>Doplačilo za izdelavo kanalizacije v globini 1,1 do 2 m s cevmi premera 31 do 60 cm</t>
  </si>
  <si>
    <t>šifra: 43.513</t>
  </si>
  <si>
    <t>Doplačilo za izdelavo kanalizacije v globini 1,1 do 2 m s cevmi premera 61 do 100 cm</t>
  </si>
  <si>
    <t>šifra: 43.521</t>
  </si>
  <si>
    <t>Doplačilo za izdelavo kanalizacije v globini 2,1 do 4 m s cevmi premera do 30 cm</t>
  </si>
  <si>
    <t>šifra: 43.523</t>
  </si>
  <si>
    <t>šifra: 43.542</t>
  </si>
  <si>
    <t>Doplačilo za delo med normalnim opažem, cevi za kanalizacijo premera 31 do 60 cm</t>
  </si>
  <si>
    <t>šifra: 43.543</t>
  </si>
  <si>
    <t>Doplačilo za delo med normalnim opažem, cevi za kanalizacijo premera 61 do 100 cm</t>
  </si>
  <si>
    <t>Čiščenje (spiranje) kanalizacijskih cevi po končanih delih</t>
  </si>
  <si>
    <t>šifra: 43.841</t>
  </si>
  <si>
    <t>Pregled vgrajenih cevi s TV kamero</t>
  </si>
  <si>
    <t>4.4   JAŠKI</t>
  </si>
  <si>
    <t>šifra: 44.133</t>
  </si>
  <si>
    <t>Izdelava jaška iz cementnega betona, krožnega prereza s premerom 50 cm, globokega 1,5 do 2,0 m</t>
  </si>
  <si>
    <t xml:space="preserve">cestni požiralnik z rešetko in peskolovom (rešetke so zajete v ločenih postavkah)                       </t>
  </si>
  <si>
    <t xml:space="preserve">vtočni jašek s peskolovom (pokrovi so zajeti v ločenih postavkah)                                                 </t>
  </si>
  <si>
    <t>šifra: 44.143</t>
  </si>
  <si>
    <t>Izdelava jaška iz cementnega betona, krožnega prereza s premerom 60 cm, globokega 1,5 do 2,0 m</t>
  </si>
  <si>
    <t>šifra: 44.162</t>
  </si>
  <si>
    <t xml:space="preserve">Izdelava jaška iz cementnega betona, krožnega prereza s premerom 80 cm, globokega 1,0 do 1,5 m </t>
  </si>
  <si>
    <t xml:space="preserve">revizijski jašek (pokrovi so zajeti v ločenih postavkah) </t>
  </si>
  <si>
    <t>šifra: 44.163</t>
  </si>
  <si>
    <t xml:space="preserve">Izdelava jaška iz cementnega betona, krožnega prereza s premerom 80 cm, globokega 1,5 do 2,0 m </t>
  </si>
  <si>
    <t>šifra: 44.164</t>
  </si>
  <si>
    <t xml:space="preserve">Izdelava jaška iz cementnega betona, krožnega prereza s premerom 80 cm, globokega 2,0 do 2,5 m </t>
  </si>
  <si>
    <t>šifra: 44.173</t>
  </si>
  <si>
    <t xml:space="preserve">Izdelava jaška iz cementnega betona, krožnega prereza s premerom 100 cm, globokega 1,5 do 2,0 m </t>
  </si>
  <si>
    <t>šifra: 44.533</t>
  </si>
  <si>
    <t xml:space="preserve">Izdelava povoznega jaška iz poliesterskega laminata, krožnega prereza s premerom 80 cm, globokega 1,5 do 2,0 m </t>
  </si>
  <si>
    <t>šifra: 44.534</t>
  </si>
  <si>
    <t xml:space="preserve">Izdelava povoznega jaška iz poliesterskega laminata, krožnega prereza s premerom 80 cm, globokega 2,0 do 2,5 m </t>
  </si>
  <si>
    <t>šifra: 44.543</t>
  </si>
  <si>
    <t xml:space="preserve">Izdelava povoznega jaška iz poliesterskega laminata, krožnega prereza s premerom 100 cm, globokega 1,5 do 2,0 m </t>
  </si>
  <si>
    <t>šifra: 44.544</t>
  </si>
  <si>
    <t xml:space="preserve">Izdelava povoznega jaška iz poliesterskega laminata, krožnega prereza s premerom 100 cm, globokega 2,0 do 2,5 m </t>
  </si>
  <si>
    <t>šifra: 44.545</t>
  </si>
  <si>
    <t xml:space="preserve">Izdelava povoznega jaška iz poliesterskega laminata, krožnega prereza s premerom 100 cm, globokega nad 2,5 m </t>
  </si>
  <si>
    <t>šifra: 44.554</t>
  </si>
  <si>
    <t xml:space="preserve">Izdelava povoznega jaška iz poliesterskega laminata, krožnega prereza s premerom 120 cm, globokega 2,0 do 2,5 m </t>
  </si>
  <si>
    <t>šifra: 44.552</t>
  </si>
  <si>
    <t xml:space="preserve">Izdelava povoznega jaška iz poliesterskega laminata, krožnega prereza s premerom 140 cm, globokega 1,0 do 1,5 m </t>
  </si>
  <si>
    <t>šifra: 44.553</t>
  </si>
  <si>
    <t xml:space="preserve">Izdelava povoznega jaška iz poliesterskega laminata, krožnega prereza s premerom 140 cm, globokega 1,5 do 2,0 m </t>
  </si>
  <si>
    <t xml:space="preserve">Izdelava povoznega jaška iz poliesterskega laminata, krožnega prereza s premerom 140 cm, globokega 2,0 do 2,5 m </t>
  </si>
  <si>
    <t>šifra: 44.832</t>
  </si>
  <si>
    <t>Dobava in vgraditev rešetke iz duktilne litine, z nosilnostjo 125 kN, krožnega prereza s premerom 600 mm.</t>
  </si>
  <si>
    <t>skupaj z izdelavo AB plošče in vsemi potrebnimi deli ter materiali</t>
  </si>
  <si>
    <t>šifra: 44.854</t>
  </si>
  <si>
    <t>Dobava in vgraditev rešetke iz duktilne litine, z nosilnostjo 400 kN, s prerezom 400/400 mm.</t>
  </si>
  <si>
    <t>šifra: 44.951</t>
  </si>
  <si>
    <t>Dobava in vgraditev pokrova iz duktilne litine z nosilnostjo 125 kN, krožnega prereza s premerom 500 mm</t>
  </si>
  <si>
    <t>šifra: 44.952</t>
  </si>
  <si>
    <t>Dobava in vgraditev pokrova iz duktilne litine z nosilnostjo 125 kN, krožnega prereza s premerom 600 mm</t>
  </si>
  <si>
    <t>šifra: 44.972</t>
  </si>
  <si>
    <t>Dobava in vgraditev pokrova iz duktilne litine z nosilnostjo 400 kN, krožnega prereza s premerom 600 mm</t>
  </si>
  <si>
    <t>Izdelava armiranobetonske izpustne glave kanala v vodotok Bregana (gradbena jama delno potopljena). Zajeta izdelava tampona, betonske posteljice in betonske izpustne glave okrog cevi (beton C25/30 in armatura), polaganje poliesterske cevi DN800 in vsa potrebna dela ter material za zaščito gradbene jame pred vdorom vode, vključno s črpanjem vode iz gradbene jame. Cev na izpustu oblikovati v naklonu brežine.</t>
  </si>
  <si>
    <t xml:space="preserve">Izdelava kamnite obloge brežine ob in pod izpustno glavo, položene v beton, fuge se zapolni s cementom. Tlakovanje pod izpustom se nahaja pod nivojem gladine vodotoka. Upoštevati vsa potrebna dela ter material za zaščito gradbene jame pred vdorom vode, vključno s črpanjem vode iz gradbene jame. </t>
  </si>
  <si>
    <t>ODVODNJAVANJE SKUPAJ:</t>
  </si>
  <si>
    <t>Zasipi oz. poraba viška materiala izkopane kamnite grede ob izkopu jarka padavinske kanalizacije - uporaba za voziščno konstrukcijo</t>
  </si>
  <si>
    <t>PVC UK SN8 DN200, vključno z nabavo in dobavo cevi</t>
  </si>
  <si>
    <t>PVC UK SN8 DN250, vključno z nabavo in dobavo cevi</t>
  </si>
  <si>
    <t>DD delno drenažne cevi PE-HD DN 100, vključno z nabavo in dobavo cevi</t>
  </si>
  <si>
    <t>DK drenažno kanalizacijske cevi PE-HD DN 200, vključno z nabavo in dobavo cevi</t>
  </si>
  <si>
    <t>DK drenažno kanalizacijske cevi PE-HD DN 250, vključno z nabavo in dobavo cevi</t>
  </si>
  <si>
    <t>šifra: 42.311</t>
  </si>
  <si>
    <t>Zasip cevne drenaže z zmesjo kamnitih zrn, obvito z geosintetikom, z 0,1 do 0,2 m3/m1, po načrtu</t>
  </si>
  <si>
    <t>šifra: 21.112</t>
  </si>
  <si>
    <t>Površinski izkop plodne zemljine – 1. kategorije – strojno z odrivom do 50 m</t>
  </si>
  <si>
    <t>skladiščenje na gradbišču za kasnejše humusiranje zelenice</t>
  </si>
  <si>
    <t>Humuziranje brežin in zelenic z valjanjem, v debelini do 20 cm - strojno</t>
  </si>
  <si>
    <t>s plodno zemljino iz izkopa</t>
  </si>
  <si>
    <t>Demontaža in odstranitev obstoječe začasne opreme za vodenje prometa v križišču pri mrjnem prehodu. Deponiranje pri koncesionarju - Cestna baza Drnovo.</t>
  </si>
  <si>
    <t>Prilagoditev pokrovov obstoječih jaškov na nove višinske kote (povprečno do 20 cm).</t>
  </si>
  <si>
    <t>izkopi ter dobavo nasipnega materiala, asfaltiranje v debelini 7+3cm.</t>
  </si>
  <si>
    <t>Izdelava eleborata zapore ceste</t>
  </si>
  <si>
    <t>cesta s pripravo za vgradnjo v posteljico</t>
  </si>
  <si>
    <t>granulacije 0-32mm, cesta in pločnik, z dobavo iz kamnoloma</t>
  </si>
  <si>
    <t xml:space="preserve"> asfaltna mulda v sestavi enako kot na vozišču</t>
  </si>
  <si>
    <t>vključno z mletjem panjev, odvoz debel na Cestno bazo Drnovo</t>
  </si>
  <si>
    <t>betonske cevi</t>
  </si>
  <si>
    <t>skupaj z izdelavo AB plošče in vsemi potrebnimi deli ter materiali (ranih na vozišču in ukrivljenih v muldi)</t>
  </si>
  <si>
    <t>z izkopanim tamopnskim materialom oz. rezkancem, debelina posteljice pod voziščem 50 cm</t>
  </si>
  <si>
    <t>granulacije 0-32mm, cesta, z dobavo iz kamnoloma</t>
  </si>
  <si>
    <t>Izdelava obrabne in zaporne plasti bituminizirane zmesi AC 8 surf B 70/100 A3 Z2 v debelini 3 cm</t>
  </si>
  <si>
    <t>vključno z nakladanjem, odvozom in predajo izkopanega materiala zbiralcu oz. izvajalcu obdelave gradbenih odpadkov, upoštevan faktor 1,25 (izkop 3569,0 m3)</t>
  </si>
  <si>
    <t>vtočna odprtina trapezne oblike, vgraditev na podložni beton C16/20</t>
  </si>
  <si>
    <t>material iz kamnoloma</t>
  </si>
  <si>
    <t>z recikliranim asfaltnim materialom oz. rezkancem, debelina posteljice pod pločnikom 30 cm, debelina pod voziščem od 50 cm</t>
  </si>
  <si>
    <t>5111 na območju optične zapore</t>
  </si>
  <si>
    <t>5336 optična zapora, širina črte 40 cm</t>
  </si>
  <si>
    <t>/</t>
  </si>
  <si>
    <t>Porušitev prostostoječega kamnitega zidu višine do 2,5 m, v dolžini 6 m, s čiščenjem kamnov za ponovno pozidavo zidu.</t>
  </si>
  <si>
    <t>5.4 ZIDARSKA DELA</t>
  </si>
  <si>
    <t>6.1   POKONČNA OPREMA CEST</t>
  </si>
  <si>
    <t>Rezanje, porušitev in odstranitev dela temelja AB podpornega zidu (višina zidu 1,2 m) v dolžini 2,0 m. Odstranitev samo dela temelja, zid nad temeljem se ohrani.</t>
  </si>
  <si>
    <t>- zagotoviti kvaliteto betona XC2, PV-II</t>
  </si>
  <si>
    <t>Izdelava AB temelja kamnitega zidu, dimenzije 0,8 x 0,8 m, vključno z:</t>
  </si>
  <si>
    <t>Izdelava poglobitve (pod nivo predvidene cevi) predhodno odstranjenega dela AB temelja zidu, z obojestransko navezavo na obstoječi temelj in ohranjeni del zidu. Detajl izvedbe se uskladi ob izkopu obstoječega temelja. Zajeto sledeče:</t>
  </si>
  <si>
    <t>- izdelava podložnega betona C12/15, količina 0,4 m3</t>
  </si>
  <si>
    <t>- izdelavo podložnega betona C12/15, količina 0,6 m3</t>
  </si>
  <si>
    <t>- postavitev dvostranskega opaža in razopaženje, količina 10 m2</t>
  </si>
  <si>
    <t>- izdelava armature iz palic z vezavo na obstoječo AB konstrukcijo, količina 25 kg</t>
  </si>
  <si>
    <t>- vgradnja betona C25/30, količina 2,5m3</t>
  </si>
  <si>
    <t>- postavitvijo dvostranskega opaža in razopaženje, količina 10 m2</t>
  </si>
  <si>
    <t>- vgradnjo betona C25/30, količina 3,85 m3</t>
  </si>
  <si>
    <t>- izdelavo armaturne iz palic in mrež, količina 38,5 kg</t>
  </si>
  <si>
    <t>Izdelava oz. obnova porušenega dela prostostoječega kamnitega zidu. Zid se izvede z očiščenim kamnom iz predhodno porušenega dela zidu. Zajeti ves potreben material in delo. Zaradi delnega uničenja materiala ob rušitvi zidu, upoštevati tudi dobavo kamna/polne opeke v količini 30% zidu.</t>
  </si>
  <si>
    <t>Izdelava grobega ometa kamnito/opečnega zidu z apneno cementno malto</t>
  </si>
  <si>
    <t xml:space="preserve">revizijski jašek (pokrovi so zajeti v ločenih postavkah), jaški do globine 2,6 m </t>
  </si>
  <si>
    <t>Doplačilo za izdelavo kanalizacije v globini 2,1 do 4 m s cevmi premera 61 do 100 cm</t>
  </si>
  <si>
    <t>od premera DN200 naprej (tudi DK cevi)</t>
  </si>
  <si>
    <r>
      <t>Izdelava nosilne plasti bituminizirane zmesi AC 32 base B 50/70 A4</t>
    </r>
    <r>
      <rPr>
        <sz val="11"/>
        <color rgb="FFFF0000"/>
        <rFont val="Ariel"/>
        <charset val="238"/>
      </rPr>
      <t xml:space="preserve"> </t>
    </r>
    <r>
      <rPr>
        <sz val="11"/>
        <rFont val="Ariel"/>
        <charset val="238"/>
      </rPr>
      <t>v debelini 9 cm</t>
    </r>
  </si>
  <si>
    <r>
      <t>m</t>
    </r>
    <r>
      <rPr>
        <vertAlign val="superscript"/>
        <sz val="11"/>
        <rFont val="Ariel"/>
        <charset val="238"/>
      </rPr>
      <t>2</t>
    </r>
  </si>
  <si>
    <r>
      <t>m</t>
    </r>
    <r>
      <rPr>
        <vertAlign val="superscript"/>
        <sz val="11"/>
        <rFont val="Ariel"/>
        <charset val="238"/>
      </rPr>
      <t>1</t>
    </r>
    <r>
      <rPr>
        <sz val="11"/>
        <rFont val="Ariel"/>
        <charset val="238"/>
      </rPr>
      <t xml:space="preserve"> </t>
    </r>
  </si>
  <si>
    <r>
      <t>m</t>
    </r>
    <r>
      <rPr>
        <vertAlign val="superscript"/>
        <sz val="11"/>
        <rFont val="Ariel"/>
        <charset val="238"/>
      </rPr>
      <t>3</t>
    </r>
  </si>
  <si>
    <r>
      <t>z nakladanjem, odvozom in predajo izkopanega materiala zbiralcu oz. predelovalcu gradbenih odpadkov, upoštevan faktor 1,25 (izkop 183 m</t>
    </r>
    <r>
      <rPr>
        <vertAlign val="superscript"/>
        <sz val="11"/>
        <rFont val="Ariel"/>
        <charset val="238"/>
      </rPr>
      <t>3</t>
    </r>
    <r>
      <rPr>
        <sz val="11"/>
        <rFont val="Ariel"/>
        <charset val="238"/>
      </rPr>
      <t>)</t>
    </r>
  </si>
  <si>
    <r>
      <t>z nakladanjem, odvozom in predajo izkopanega materiala zbiralcu oz. predelovalcu gradbenih odpadkov, upoštevan faktor 1,40 (izkop 51 m</t>
    </r>
    <r>
      <rPr>
        <vertAlign val="superscript"/>
        <sz val="11"/>
        <rFont val="Ariel"/>
        <charset val="238"/>
      </rPr>
      <t>3</t>
    </r>
    <r>
      <rPr>
        <sz val="11"/>
        <rFont val="Ariel"/>
        <charset val="238"/>
      </rPr>
      <t>)</t>
    </r>
  </si>
  <si>
    <r>
      <t>z nakladanjem, odvozom in predajo izkopanega materiala zbiralcu oz. predelovalcu gradbenih odpadkov, upoštevan faktor 1,25 (izkop 936,8 m</t>
    </r>
    <r>
      <rPr>
        <vertAlign val="superscript"/>
        <sz val="11"/>
        <rFont val="Ariel"/>
        <charset val="238"/>
      </rPr>
      <t>3</t>
    </r>
    <r>
      <rPr>
        <sz val="11"/>
        <rFont val="Ariel"/>
        <charset val="238"/>
      </rPr>
      <t>)</t>
    </r>
  </si>
  <si>
    <r>
      <t>z nakladanjem, odvozom in predajo izkopanega materiala zbiralcu oz. predelovalcu gradbenih odpadkov, upoštevan faktor 1,40 (izkop 234,3 m</t>
    </r>
    <r>
      <rPr>
        <vertAlign val="superscript"/>
        <sz val="11"/>
        <rFont val="Ariel"/>
        <charset val="238"/>
      </rPr>
      <t>3</t>
    </r>
    <r>
      <rPr>
        <sz val="11"/>
        <rFont val="Ariel"/>
        <charset val="238"/>
      </rPr>
      <t>)</t>
    </r>
  </si>
  <si>
    <r>
      <t>z nakladanjem, odvozom in predajo izkopanega materiala zbiralcu oz. predelovalcu gradbenih odpadkov, upoštevan faktor 1,25 (izkop 250 m</t>
    </r>
    <r>
      <rPr>
        <vertAlign val="superscript"/>
        <sz val="11"/>
        <rFont val="Ariel"/>
        <charset val="238"/>
      </rPr>
      <t>3</t>
    </r>
    <r>
      <rPr>
        <sz val="11"/>
        <rFont val="Ariel"/>
        <charset val="238"/>
      </rPr>
      <t>)</t>
    </r>
  </si>
  <si>
    <r>
      <t>z nakladanjem, odvozom in predajo izkopanega materiala zbiralcu oz. predelovalcu gradbenih odpadkov, upoštevan faktor 1,4 (izkop 58,2 m</t>
    </r>
    <r>
      <rPr>
        <vertAlign val="superscript"/>
        <sz val="11"/>
        <rFont val="Ariel"/>
        <charset val="238"/>
      </rPr>
      <t>3</t>
    </r>
    <r>
      <rPr>
        <sz val="11"/>
        <rFont val="Ariel"/>
        <charset val="238"/>
      </rPr>
      <t>)</t>
    </r>
  </si>
  <si>
    <r>
      <t>z nakladanjem, odvozom in predajo izkopanega materiala zbiralcu oz. predelovalcu gradbenih odpadkov, upoštevan faktor 1,25 (izkop 25,8 m</t>
    </r>
    <r>
      <rPr>
        <vertAlign val="superscript"/>
        <sz val="11"/>
        <rFont val="Ariel"/>
        <charset val="238"/>
      </rPr>
      <t>3</t>
    </r>
    <r>
      <rPr>
        <sz val="11"/>
        <rFont val="Ariel"/>
        <charset val="238"/>
      </rPr>
      <t>)</t>
    </r>
  </si>
  <si>
    <r>
      <t>z nakladanjem, odvozom in predajo izkopanega materiala zbiralcu oz. predelovalcu gradbenih odpadkov, upoštevan faktor 1,4 (izkop 25,8 m</t>
    </r>
    <r>
      <rPr>
        <vertAlign val="superscript"/>
        <sz val="11"/>
        <rFont val="Ariel"/>
        <charset val="238"/>
      </rPr>
      <t>3</t>
    </r>
    <r>
      <rPr>
        <sz val="11"/>
        <rFont val="Ariel"/>
        <charset val="238"/>
      </rPr>
      <t>)</t>
    </r>
  </si>
  <si>
    <r>
      <t>m</t>
    </r>
    <r>
      <rPr>
        <vertAlign val="superscript"/>
        <sz val="11"/>
        <rFont val="Ariel"/>
        <charset val="238"/>
      </rPr>
      <t>1</t>
    </r>
    <r>
      <rPr>
        <sz val="11"/>
        <rFont val="Ariel"/>
        <charset val="238"/>
      </rPr>
      <t xml:space="preserve"> (LR3)</t>
    </r>
  </si>
  <si>
    <r>
      <t>m</t>
    </r>
    <r>
      <rPr>
        <vertAlign val="superscript"/>
        <sz val="11"/>
        <rFont val="Ariel"/>
        <charset val="238"/>
      </rPr>
      <t>1</t>
    </r>
    <r>
      <rPr>
        <sz val="11"/>
        <rFont val="Ariel"/>
        <charset val="238"/>
      </rPr>
      <t xml:space="preserve"> (LR4)</t>
    </r>
  </si>
  <si>
    <r>
      <t>m</t>
    </r>
    <r>
      <rPr>
        <vertAlign val="superscript"/>
        <sz val="11"/>
        <rFont val="Ariel"/>
        <charset val="238"/>
      </rPr>
      <t>1</t>
    </r>
    <r>
      <rPr>
        <sz val="11"/>
        <rFont val="Ariel"/>
        <charset val="238"/>
      </rPr>
      <t xml:space="preserve"> (LR5)</t>
    </r>
  </si>
  <si>
    <r>
      <t>m</t>
    </r>
    <r>
      <rPr>
        <vertAlign val="superscript"/>
        <sz val="11"/>
        <rFont val="Ariel"/>
        <charset val="238"/>
      </rPr>
      <t>1</t>
    </r>
    <r>
      <rPr>
        <sz val="11"/>
        <rFont val="Ariel"/>
        <charset val="238"/>
      </rPr>
      <t xml:space="preserve"> (LR6)</t>
    </r>
  </si>
  <si>
    <r>
      <t>m</t>
    </r>
    <r>
      <rPr>
        <vertAlign val="superscript"/>
        <sz val="11"/>
        <rFont val="Ariel"/>
        <charset val="238"/>
      </rPr>
      <t>1</t>
    </r>
    <r>
      <rPr>
        <sz val="11"/>
        <rFont val="Ariel"/>
        <charset val="238"/>
      </rPr>
      <t xml:space="preserve"> (LR7)</t>
    </r>
  </si>
  <si>
    <r>
      <t>m</t>
    </r>
    <r>
      <rPr>
        <vertAlign val="superscript"/>
        <sz val="11"/>
        <rFont val="Ariel"/>
        <charset val="238"/>
      </rPr>
      <t>1</t>
    </r>
    <r>
      <rPr>
        <sz val="11"/>
        <rFont val="Ariel"/>
        <charset val="238"/>
      </rPr>
      <t xml:space="preserve"> (LR8)</t>
    </r>
  </si>
  <si>
    <r>
      <t>m</t>
    </r>
    <r>
      <rPr>
        <vertAlign val="superscript"/>
        <sz val="11"/>
        <rFont val="Ariel"/>
        <charset val="238"/>
      </rPr>
      <t>1</t>
    </r>
    <r>
      <rPr>
        <sz val="11"/>
        <rFont val="Ariel"/>
        <charset val="238"/>
      </rPr>
      <t xml:space="preserve"> (LR1)</t>
    </r>
  </si>
  <si>
    <r>
      <t>m</t>
    </r>
    <r>
      <rPr>
        <vertAlign val="superscript"/>
        <sz val="11"/>
        <rFont val="Ariel"/>
        <charset val="238"/>
      </rPr>
      <t>1</t>
    </r>
    <r>
      <rPr>
        <sz val="11"/>
        <rFont val="Ariel"/>
        <charset val="238"/>
      </rPr>
      <t xml:space="preserve"> (LR2)</t>
    </r>
  </si>
  <si>
    <r>
      <t>m</t>
    </r>
    <r>
      <rPr>
        <vertAlign val="superscript"/>
        <sz val="11"/>
        <rFont val="Ariel"/>
        <charset val="238"/>
      </rPr>
      <t>1</t>
    </r>
  </si>
  <si>
    <r>
      <t>Izdelava nosilne plasti bituminizirane zmesi AC 32 base B 50/70 A4</t>
    </r>
    <r>
      <rPr>
        <sz val="11"/>
        <color rgb="FFFF0000"/>
        <rFont val="Arial"/>
        <family val="2"/>
        <charset val="238"/>
      </rPr>
      <t xml:space="preserve"> </t>
    </r>
    <r>
      <rPr>
        <sz val="11"/>
        <rFont val="Arial"/>
        <family val="2"/>
        <charset val="238"/>
      </rPr>
      <t>v debelini 9 cm</t>
    </r>
  </si>
  <si>
    <r>
      <t>Izdelava obrabne in zaporne plasti bituminizirane zmesi AC 8 surf B 70/100 A3 Z2</t>
    </r>
    <r>
      <rPr>
        <sz val="11"/>
        <color rgb="FFFF0000"/>
        <rFont val="Arial"/>
        <family val="2"/>
        <charset val="238"/>
      </rPr>
      <t xml:space="preserve"> </t>
    </r>
    <r>
      <rPr>
        <sz val="11"/>
        <rFont val="Arial"/>
        <family val="2"/>
        <charset val="238"/>
      </rPr>
      <t>v debelini 3 cm</t>
    </r>
  </si>
  <si>
    <r>
      <t>m</t>
    </r>
    <r>
      <rPr>
        <vertAlign val="superscript"/>
        <sz val="11"/>
        <rFont val="Arial"/>
        <family val="2"/>
        <charset val="238"/>
      </rPr>
      <t>3</t>
    </r>
  </si>
  <si>
    <r>
      <t>z nakladanjem, odvozom in predajo izkopanega materiala zbiralcu oz. predelovalcu gradbenih odpadkov, upoštevan faktor 1,25 (izkop 43 m</t>
    </r>
    <r>
      <rPr>
        <vertAlign val="superscript"/>
        <sz val="11"/>
        <rFont val="Arial"/>
        <family val="2"/>
        <charset val="238"/>
      </rPr>
      <t>3</t>
    </r>
    <r>
      <rPr>
        <sz val="11"/>
        <rFont val="Arial"/>
        <family val="2"/>
        <charset val="238"/>
      </rPr>
      <t>)</t>
    </r>
  </si>
  <si>
    <r>
      <t>z nakladanjem, odvozom in predajo izkopanega materiala zbiralcu oz. predelovalcu gradbenih odpadkov, upoštevan faktor 1,40 (izkop 10,8 m</t>
    </r>
    <r>
      <rPr>
        <vertAlign val="superscript"/>
        <sz val="11"/>
        <rFont val="Arial"/>
        <family val="2"/>
        <charset val="238"/>
      </rPr>
      <t>3</t>
    </r>
    <r>
      <rPr>
        <sz val="11"/>
        <rFont val="Arial"/>
        <family val="2"/>
        <charset val="238"/>
      </rPr>
      <t>)</t>
    </r>
  </si>
  <si>
    <r>
      <t>m</t>
    </r>
    <r>
      <rPr>
        <vertAlign val="superscript"/>
        <sz val="11"/>
        <rFont val="Arial"/>
        <family val="2"/>
        <charset val="238"/>
      </rPr>
      <t>1</t>
    </r>
  </si>
  <si>
    <t>komplet</t>
  </si>
  <si>
    <t>1</t>
  </si>
  <si>
    <t>2</t>
  </si>
  <si>
    <t>5</t>
  </si>
  <si>
    <t>3</t>
  </si>
  <si>
    <t>4</t>
  </si>
  <si>
    <t>6</t>
  </si>
  <si>
    <t xml:space="preserve">NEPREDVIDENA DELA od 1 do 6, 10 % </t>
  </si>
  <si>
    <t xml:space="preserve">  </t>
  </si>
  <si>
    <t xml:space="preserve">REKAPITULACIJA </t>
  </si>
  <si>
    <t>A.</t>
  </si>
  <si>
    <t>REKAPITULACIJA GRADBENA DELA</t>
  </si>
  <si>
    <t>B.</t>
  </si>
  <si>
    <t>REKAPITULACIJA CESTNA RAZSVETLJAVA - ELEKTRO DELA</t>
  </si>
  <si>
    <t>Enota mere</t>
  </si>
  <si>
    <t>Količina</t>
  </si>
  <si>
    <t>Cena</t>
  </si>
  <si>
    <t>Skupaj</t>
  </si>
  <si>
    <t xml:space="preserve">A. </t>
  </si>
  <si>
    <t>GRADBENA DELA</t>
  </si>
  <si>
    <t>1.0.</t>
  </si>
  <si>
    <t>1.1.</t>
  </si>
  <si>
    <t>GEODETSKA DELA</t>
  </si>
  <si>
    <t>1.</t>
  </si>
  <si>
    <t>Trasiranje trase kabelskega kabla oz. kabelske kanalizacije 
z označevanjem v naselju ali ovirami:</t>
  </si>
  <si>
    <t>2.</t>
  </si>
  <si>
    <t xml:space="preserve">Pripravljalna dela na gradbišču
</t>
  </si>
  <si>
    <t>3.</t>
  </si>
  <si>
    <t xml:space="preserve">Obeleženje in zakoličba trase obstoječih in projektiranih telefonskih in energetskih kablov, vodovoda ter kanalizacije in drugih komunalnih vodov ter označbe križanj:
</t>
  </si>
  <si>
    <t>SKUPAJ GEODETSKA DELA</t>
  </si>
  <si>
    <t>1.2.</t>
  </si>
  <si>
    <t>ČIŠČENJE TERENA</t>
  </si>
  <si>
    <t>Demontaža obstoječe svetilke in droga CR,</t>
  </si>
  <si>
    <t>odvoz na začasno deponijo</t>
  </si>
  <si>
    <t>Rušenje obstoječega temelja droga CR,</t>
  </si>
  <si>
    <t>odvoz na stalno deponijo</t>
  </si>
  <si>
    <t>SKUPAJ ČIŠČENJE TERENA</t>
  </si>
  <si>
    <t>SKUPAJ PREDDELA</t>
  </si>
  <si>
    <t>2.0.</t>
  </si>
  <si>
    <t>ZEMELJSKA DELA</t>
  </si>
  <si>
    <t>2.1.</t>
  </si>
  <si>
    <t>IZKOPI</t>
  </si>
  <si>
    <t>Strojni izkop kabelskega jarka globine 1.0m in širine 0.4m, odvoz odvečenega materiala na deponijo do 20km</t>
  </si>
  <si>
    <t>m³</t>
  </si>
  <si>
    <t>Strojni izkop za temelje OJR in svetilk dim. 0.8x0.8x1.1m, odvoz odvečenega materiala na deponijo do 20km, v zemljišču III., IV. do V. Kategorije</t>
  </si>
  <si>
    <t>SKUPAJ IZKOPI</t>
  </si>
  <si>
    <t>2.2.</t>
  </si>
  <si>
    <t>KABELSKA POSTELJICA, ZASIPI</t>
  </si>
  <si>
    <t>Izdelava kabelske posteljice dim. 0.2x0.4m s peskom granulacije 0-4mm</t>
  </si>
  <si>
    <t>Zasipi EKK in KJ po potrebi z ustreznimi peščenimi frakcijami ter utrjevanje v slojih po 20cm, granulacije 0-4mm</t>
  </si>
  <si>
    <t>SKUPAJ KABELSKA POSTELJICA, ZASIPI</t>
  </si>
  <si>
    <t>2.3.</t>
  </si>
  <si>
    <t>BREŽINE IN ZELENICE</t>
  </si>
  <si>
    <t>Povrnitev trase v staro stanje (fino planiranje, ponovna zatravitev...)</t>
  </si>
  <si>
    <r>
      <t>m</t>
    </r>
    <r>
      <rPr>
        <sz val="11"/>
        <rFont val="Calibri"/>
        <family val="2"/>
        <charset val="238"/>
      </rPr>
      <t>²</t>
    </r>
  </si>
  <si>
    <t>SKUPAJ BREŽINE IN ZELENICE</t>
  </si>
  <si>
    <t>SKUPAJ ZEMELJSKA DELA</t>
  </si>
  <si>
    <t>4.0.</t>
  </si>
  <si>
    <t>KABELSKA KANALIZACIJA IN JAŠKI</t>
  </si>
  <si>
    <t>4.1.</t>
  </si>
  <si>
    <t>KABELSKA KANALIZACIJA</t>
  </si>
  <si>
    <t>Dobava in polaganje cevi PVC cevi Ø29mm od razdelilcev kandelabra do svetilke</t>
  </si>
  <si>
    <t>Dobava in polaganje cevi PVC cevi Ø 75mm na globini 0.8m, od kandelabra do kandelabra</t>
  </si>
  <si>
    <t>SKUPAJ KABELSKA KANALIZACIJA</t>
  </si>
  <si>
    <t>5.0.</t>
  </si>
  <si>
    <t>GRADBENO OBRTNIŠKA DELA</t>
  </si>
  <si>
    <t>5.1.</t>
  </si>
  <si>
    <t>DELO S CEMENTNIM BETONOM</t>
  </si>
  <si>
    <t>Izdelava betonskega temelja za 9m kandelaber dim. 0.8x0.8x1.1m, s štirimi sidrnimi vijaki M 24x 1m ter 2x PVC cevjo Ø75mm</t>
  </si>
  <si>
    <t>SKUPAJ DELO S CEMENTNIM BETONOM</t>
  </si>
  <si>
    <t xml:space="preserve">SKUPAJ GRADBENO OBRTNIŠKA DELA </t>
  </si>
  <si>
    <t>CESTNA RAZSVETLJAVA ELEKTRO DELA</t>
  </si>
  <si>
    <t>6.1.</t>
  </si>
  <si>
    <t>ELEKTRO DELA</t>
  </si>
  <si>
    <t>Dobava in polaganje kabla NYY-J  4x2.5mm²  v cev PVC Ø 29mm od razdelilcev kandelabrov do svetilke</t>
  </si>
  <si>
    <t>Dobava in polaganje kabla NAYY-J  4x16+2.5mm²  v cev PVC Ø 75mm do razdelilcev  nove CR</t>
  </si>
  <si>
    <t>Odklop obstoječega vodnika v razdelilcu droga CR, ponovni priklop kabla, podboj v temelj droga CR in uvlačenje cevi v drog CR, povrnitev v prvotno stanje</t>
  </si>
  <si>
    <t>kpl</t>
  </si>
  <si>
    <t>4.</t>
  </si>
  <si>
    <t>Vris kabelske kanalizacije JR v podzemni kataster</t>
  </si>
  <si>
    <t>5.</t>
  </si>
  <si>
    <t>Ponovna montaža ravnega vroče cinkanega kovinskega droga višine h=9m nad nivojem zemlje, dostav iz začasne deponije, s siderno ploščo in sidernimi vijaki skladno s tipizacijo upravljalca na tem območju ter dimenzionirani za pritisk vetra do 500N/m² z vsemi potrebnimi A-testi, dokazili o skladnosti s standardi, ter statičnimi izračuni</t>
  </si>
  <si>
    <t>6.</t>
  </si>
  <si>
    <t xml:space="preserve">Dobava in vgadnja Fe/Zn 25x4mm ozemljitvenega traka s potrebnimi križnimi sponkami </t>
  </si>
  <si>
    <t>7.</t>
  </si>
  <si>
    <t>Dobava in montaža toplo cinkanih križnih sponk FeZn 60x60mm in izdelava križnih stikov</t>
  </si>
  <si>
    <t>8.</t>
  </si>
  <si>
    <t>Izdelava spojev z vijačenjem na kandelabre z dvema vijakoma M 10</t>
  </si>
  <si>
    <t>9.</t>
  </si>
  <si>
    <t>Dobava in vgradnja opozorilnega PVC traka napis elektrika</t>
  </si>
  <si>
    <t>10.</t>
  </si>
  <si>
    <t>Izdelava električnih in svetlobno tehničnih meritev po izvedenih delih</t>
  </si>
  <si>
    <t>11.</t>
  </si>
  <si>
    <t>Testiranje in vstavitev v pogon (funkc. preizkus)</t>
  </si>
  <si>
    <t>SKUPAJ ELEKTRO DELA</t>
  </si>
  <si>
    <t>6.2.</t>
  </si>
  <si>
    <t>NADZOR</t>
  </si>
  <si>
    <t>Projektantski nadzor nad gradbenimi deli</t>
  </si>
  <si>
    <t>Projektantski nadzor nad elektro deli</t>
  </si>
  <si>
    <t>Nadzor upravljalca CR</t>
  </si>
  <si>
    <t>Delna zapora ceste zaradi izvajanja del za potrebe elektromontažnih del</t>
  </si>
  <si>
    <t>SKUPAJ NADZOR</t>
  </si>
  <si>
    <t>6.3.</t>
  </si>
  <si>
    <t>NAČRT IZVEDENIH DEL</t>
  </si>
  <si>
    <t>Izdelava projekta izvedenih del JR v 3 izvodih vključno z izdelavo geodetskega posnetka</t>
  </si>
  <si>
    <t>Izdelava načrta obratovanja in vzdrževanja</t>
  </si>
  <si>
    <t>SKUPAJ NAČRT IZVEDENIH DEL</t>
  </si>
  <si>
    <t>6.0.</t>
  </si>
  <si>
    <t>SKUPAJ CESTNA RAZSVETLJAVA ELEKTRO DELA</t>
  </si>
  <si>
    <t xml:space="preserve">SKUPAJ KABELSKA KANALIZACIJA IN JAŠKI </t>
  </si>
  <si>
    <t>SKUPAJ GRADBENA DELA</t>
  </si>
  <si>
    <t>kompl.</t>
  </si>
  <si>
    <t>Izdelava eleborata zapore ceste s pridobitvijo dovoljenja za zaporo</t>
  </si>
  <si>
    <t>% OBČINA</t>
  </si>
  <si>
    <t>OBČINA</t>
  </si>
  <si>
    <t>% DRSI</t>
  </si>
  <si>
    <t>DRSI</t>
  </si>
  <si>
    <t>OBČINA BREŽICE</t>
  </si>
  <si>
    <t>CESTA</t>
  </si>
  <si>
    <t>Izdelava načrta izvedenih del (PID) za cesto in pločnik v štirih (4) tiskanih in digitalnih (*.dwg, *.doc, *.pdf) izvodih,  v skladu z Zakonom o graditvi objektov in Pravilnikom o  projektni dokumentaciji ter izdelava BCP obrazcev</t>
  </si>
  <si>
    <t xml:space="preserve">Preplastitev regionalne ceste R3-675 odsek 1481
Mokrice - Obrežje - Slovenska vas
na delu med km 1.500 do km 2.687
</t>
  </si>
  <si>
    <t>OP6</t>
  </si>
  <si>
    <t>V ceni so zajeta vsa dela, ki izhajajo iz varnostnega načrta 
projekta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</si>
</sst>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164" formatCode="_-* #,##0.00\ _€_-;\-* #,##0.00\ _€_-;_-* &quot;-&quot;??\ _€_-;_-@_-"/>
    <numFmt numFmtId="165" formatCode="#,##0.00\ [$€-401]"/>
    <numFmt numFmtId="166" formatCode="#,##0.000"/>
    <numFmt numFmtId="167" formatCode="#,##0&quot;      &quot;;\-#,##0&quot;      &quot;"/>
    <numFmt numFmtId="168" formatCode="&quot;SIT&quot;#,##0\ ;&quot;(SIT&quot;#,##0\)"/>
    <numFmt numFmtId="169" formatCode="mmmm\ d&quot;, &quot;yyyy"/>
    <numFmt numFmtId="170" formatCode="#,##0.00&quot;      &quot;;\-#,##0.00&quot;      &quot;"/>
    <numFmt numFmtId="171" formatCode="_-* #,##0.00\ _S_I_T_-;\-* #,##0.00\ _S_I_T_-;_-* &quot;-&quot;??\ _S_I_T_-;_-@_-"/>
    <numFmt numFmtId="172" formatCode="_-* #.##0.00\ &quot;SIT&quot;_-;\-* #.##0.00\ &quot;SIT&quot;_-;_-* &quot;-&quot;??\ &quot;SIT&quot;_-;_-@_-"/>
    <numFmt numFmtId="173" formatCode="_-* #,##0.00\ [$€-1]_-;\-* #,##0.00\ [$€-1]_-;_-* &quot;-&quot;??\ [$€-1]_-;_-@_-"/>
    <numFmt numFmtId="174" formatCode="[$-424]General"/>
    <numFmt numFmtId="175" formatCode="_-* #,##0.00\ &quot;SIT&quot;_-;\-* #,##0.00\ &quot;SIT&quot;_-;_-* &quot;-&quot;??\ &quot;SIT&quot;_-;_-@_-"/>
    <numFmt numFmtId="176" formatCode="#,##0.00\ [$€-1]"/>
    <numFmt numFmtId="177" formatCode="#,##0\ [$€-1]"/>
    <numFmt numFmtId="178" formatCode="_-* #,##0_-;\-* #,##0_-;_-* &quot;-&quot;??_-;_-@_-"/>
    <numFmt numFmtId="179" formatCode="0.00_)"/>
  </numFmts>
  <fonts count="54">
    <font>
      <sz val="10"/>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name val="Arial"/>
      <family val="2"/>
      <charset val="238"/>
    </font>
    <font>
      <sz val="10"/>
      <name val="Arial"/>
      <family val="2"/>
      <charset val="238"/>
    </font>
    <font>
      <b/>
      <sz val="11"/>
      <name val="Arial CE"/>
      <charset val="238"/>
    </font>
    <font>
      <sz val="8"/>
      <name val="Arial"/>
      <family val="2"/>
      <charset val="238"/>
    </font>
    <font>
      <b/>
      <sz val="15"/>
      <color theme="3"/>
      <name val="Calibri"/>
      <family val="2"/>
      <charset val="238"/>
      <scheme val="minor"/>
    </font>
    <font>
      <b/>
      <sz val="13"/>
      <color theme="3"/>
      <name val="Calibri"/>
      <family val="2"/>
      <charset val="238"/>
      <scheme val="minor"/>
    </font>
    <font>
      <b/>
      <sz val="11"/>
      <color theme="1"/>
      <name val="Calibri"/>
      <family val="2"/>
      <charset val="238"/>
      <scheme val="minor"/>
    </font>
    <font>
      <sz val="10"/>
      <name val="Arial CE"/>
      <charset val="238"/>
    </font>
    <font>
      <sz val="12"/>
      <name val="Times New Roman"/>
      <family val="1"/>
      <charset val="238"/>
    </font>
    <font>
      <sz val="11"/>
      <color theme="1"/>
      <name val="Arial"/>
      <family val="2"/>
      <charset val="238"/>
    </font>
    <font>
      <sz val="10"/>
      <color theme="1"/>
      <name val="Arial CE"/>
      <charset val="238"/>
    </font>
    <font>
      <sz val="10"/>
      <name val="Arial"/>
      <family val="2"/>
      <charset val="238"/>
    </font>
    <font>
      <b/>
      <sz val="12"/>
      <color indexed="8"/>
      <name val="SSPalatino"/>
      <charset val="238"/>
    </font>
    <font>
      <sz val="11"/>
      <name val="Ariel"/>
      <charset val="238"/>
    </font>
    <font>
      <b/>
      <sz val="11"/>
      <name val="Ariel"/>
      <charset val="238"/>
    </font>
    <font>
      <sz val="11"/>
      <color theme="6" tint="-0.249977111117893"/>
      <name val="Ariel"/>
      <charset val="238"/>
    </font>
    <font>
      <b/>
      <u/>
      <sz val="11"/>
      <color indexed="54"/>
      <name val="Ariel"/>
      <charset val="238"/>
    </font>
    <font>
      <b/>
      <u/>
      <sz val="11"/>
      <color theme="6" tint="-0.249977111117893"/>
      <name val="Ariel"/>
      <charset val="238"/>
    </font>
    <font>
      <sz val="11"/>
      <color indexed="54"/>
      <name val="Ariel"/>
      <charset val="238"/>
    </font>
    <font>
      <b/>
      <sz val="11"/>
      <color theme="1"/>
      <name val="Ariel"/>
      <charset val="238"/>
    </font>
    <font>
      <sz val="11"/>
      <color theme="1"/>
      <name val="Ariel"/>
      <charset val="238"/>
    </font>
    <font>
      <sz val="11"/>
      <color indexed="8"/>
      <name val="Ariel"/>
      <charset val="238"/>
    </font>
    <font>
      <b/>
      <sz val="11"/>
      <color indexed="9"/>
      <name val="Ariel"/>
      <charset val="238"/>
    </font>
    <font>
      <sz val="11"/>
      <color indexed="10"/>
      <name val="Ariel"/>
      <charset val="238"/>
    </font>
    <font>
      <b/>
      <sz val="11"/>
      <color indexed="54"/>
      <name val="Ariel"/>
      <charset val="238"/>
    </font>
    <font>
      <sz val="11"/>
      <color rgb="FFFF0000"/>
      <name val="Ariel"/>
      <charset val="238"/>
    </font>
    <font>
      <sz val="11"/>
      <color rgb="FF00B050"/>
      <name val="Ariel"/>
      <charset val="238"/>
    </font>
    <font>
      <b/>
      <u/>
      <sz val="11"/>
      <color rgb="FFFF0000"/>
      <name val="Ariel"/>
      <charset val="238"/>
    </font>
    <font>
      <vertAlign val="superscript"/>
      <sz val="11"/>
      <name val="Ariel"/>
      <charset val="238"/>
    </font>
    <font>
      <b/>
      <sz val="11"/>
      <name val="Arial"/>
      <family val="2"/>
      <charset val="238"/>
    </font>
    <font>
      <b/>
      <u/>
      <sz val="11"/>
      <color indexed="54"/>
      <name val="Arial"/>
      <family val="2"/>
      <charset val="238"/>
    </font>
    <font>
      <b/>
      <u/>
      <sz val="11"/>
      <color theme="6" tint="-0.249977111117893"/>
      <name val="Arial"/>
      <family val="2"/>
      <charset val="238"/>
    </font>
    <font>
      <sz val="11"/>
      <color theme="6" tint="-0.249977111117893"/>
      <name val="Arial"/>
      <family val="2"/>
      <charset val="238"/>
    </font>
    <font>
      <sz val="11"/>
      <color indexed="54"/>
      <name val="Arial"/>
      <family val="2"/>
      <charset val="238"/>
    </font>
    <font>
      <b/>
      <sz val="11"/>
      <color theme="1"/>
      <name val="Arial"/>
      <family val="2"/>
      <charset val="238"/>
    </font>
    <font>
      <sz val="11"/>
      <color indexed="8"/>
      <name val="Arial"/>
      <family val="2"/>
      <charset val="238"/>
    </font>
    <font>
      <b/>
      <sz val="11"/>
      <color indexed="9"/>
      <name val="Arial"/>
      <family val="2"/>
      <charset val="238"/>
    </font>
    <font>
      <sz val="11"/>
      <color rgb="FFFF0000"/>
      <name val="Arial"/>
      <family val="2"/>
      <charset val="238"/>
    </font>
    <font>
      <b/>
      <sz val="11"/>
      <color indexed="54"/>
      <name val="Arial"/>
      <family val="2"/>
      <charset val="238"/>
    </font>
    <font>
      <sz val="11"/>
      <color indexed="10"/>
      <name val="Arial"/>
      <family val="2"/>
      <charset val="238"/>
    </font>
    <font>
      <b/>
      <u/>
      <sz val="11"/>
      <color rgb="FFFF0000"/>
      <name val="Arial"/>
      <family val="2"/>
      <charset val="238"/>
    </font>
    <font>
      <vertAlign val="superscript"/>
      <sz val="11"/>
      <name val="Arial"/>
      <family val="2"/>
      <charset val="238"/>
    </font>
    <font>
      <sz val="10"/>
      <color indexed="8"/>
      <name val="MS Sans Serif"/>
      <family val="2"/>
      <charset val="238"/>
    </font>
    <font>
      <sz val="11"/>
      <name val="Arial CE"/>
      <family val="2"/>
      <charset val="238"/>
    </font>
    <font>
      <sz val="11"/>
      <name val="Calibri"/>
      <family val="2"/>
      <charset val="238"/>
    </font>
    <font>
      <b/>
      <sz val="11"/>
      <color rgb="FFFF0000"/>
      <name val="Ariel"/>
      <charset val="238"/>
    </font>
    <font>
      <b/>
      <sz val="11"/>
      <color rgb="FFFF0000"/>
      <name val="Arial"/>
      <family val="2"/>
      <charset val="238"/>
    </font>
  </fonts>
  <fills count="5">
    <fill>
      <patternFill patternType="none"/>
    </fill>
    <fill>
      <patternFill patternType="gray125"/>
    </fill>
    <fill>
      <patternFill patternType="solid">
        <fgColor indexed="55"/>
        <bgColor indexed="64"/>
      </patternFill>
    </fill>
    <fill>
      <patternFill patternType="solid">
        <fgColor theme="0" tint="-0.14999847407452621"/>
        <bgColor indexed="64"/>
      </patternFill>
    </fill>
    <fill>
      <patternFill patternType="solid">
        <fgColor rgb="FFFFFF00"/>
        <bgColor indexed="64"/>
      </patternFill>
    </fill>
  </fills>
  <borders count="30">
    <border>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bottom style="medium">
        <color indexed="8"/>
      </bottom>
      <diagonal/>
    </border>
    <border>
      <left/>
      <right/>
      <top style="thin">
        <color indexed="8"/>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style="thin">
        <color theme="4"/>
      </top>
      <bottom style="double">
        <color theme="4"/>
      </bottom>
      <diagonal/>
    </border>
    <border>
      <left/>
      <right/>
      <top style="thin">
        <color indexed="64"/>
      </top>
      <bottom/>
      <diagonal/>
    </border>
    <border>
      <left/>
      <right/>
      <top style="medium">
        <color indexed="8"/>
      </top>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auto="1"/>
      </top>
      <bottom style="thin">
        <color auto="1"/>
      </bottom>
      <diagonal/>
    </border>
    <border>
      <left/>
      <right/>
      <top style="thin">
        <color auto="1"/>
      </top>
      <bottom style="medium">
        <color auto="1"/>
      </bottom>
      <diagonal/>
    </border>
    <border>
      <left/>
      <right/>
      <top style="thin">
        <color auto="1"/>
      </top>
      <bottom style="thin">
        <color auto="1"/>
      </bottom>
      <diagonal/>
    </border>
    <border>
      <left/>
      <right/>
      <top style="thin">
        <color auto="1"/>
      </top>
      <bottom style="medium">
        <color auto="1"/>
      </bottom>
      <diagonal/>
    </border>
    <border>
      <left/>
      <right/>
      <top style="thin">
        <color indexed="64"/>
      </top>
      <bottom/>
      <diagonal/>
    </border>
    <border>
      <left/>
      <right/>
      <top style="hair">
        <color auto="1"/>
      </top>
      <bottom style="hair">
        <color auto="1"/>
      </bottom>
      <diagonal/>
    </border>
    <border>
      <left/>
      <right/>
      <top style="thin">
        <color auto="1"/>
      </top>
      <bottom style="thin">
        <color auto="1"/>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auto="1"/>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40">
    <xf numFmtId="0" fontId="0" fillId="0" borderId="0"/>
    <xf numFmtId="167" fontId="8" fillId="0" borderId="0" applyFill="0" applyBorder="0" applyAlignment="0" applyProtection="0"/>
    <xf numFmtId="168" fontId="8" fillId="0" borderId="0" applyFill="0" applyBorder="0" applyAlignment="0" applyProtection="0"/>
    <xf numFmtId="169" fontId="8" fillId="0" borderId="0" applyFill="0" applyBorder="0" applyAlignment="0" applyProtection="0"/>
    <xf numFmtId="2" fontId="8" fillId="0" borderId="0" applyFill="0" applyBorder="0" applyAlignment="0" applyProtection="0"/>
    <xf numFmtId="0" fontId="7" fillId="0" borderId="0"/>
    <xf numFmtId="0" fontId="8" fillId="0" borderId="0"/>
    <xf numFmtId="0" fontId="8" fillId="0" borderId="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6" fillId="0" borderId="0"/>
    <xf numFmtId="171" fontId="8" fillId="0" borderId="0" applyFont="0" applyFill="0" applyBorder="0" applyAlignment="0" applyProtection="0"/>
    <xf numFmtId="0" fontId="5" fillId="0" borderId="0"/>
    <xf numFmtId="172" fontId="8" fillId="0" borderId="0" applyFont="0" applyFill="0" applyBorder="0" applyAlignment="0" applyProtection="0"/>
    <xf numFmtId="0" fontId="14" fillId="0" borderId="0"/>
    <xf numFmtId="0" fontId="4" fillId="0" borderId="0"/>
    <xf numFmtId="0" fontId="3" fillId="0" borderId="0"/>
    <xf numFmtId="0" fontId="8" fillId="0" borderId="0"/>
    <xf numFmtId="49" fontId="15" fillId="0" borderId="7">
      <alignment horizontal="left" vertical="top" wrapText="1"/>
    </xf>
    <xf numFmtId="0" fontId="8" fillId="0" borderId="0"/>
    <xf numFmtId="0" fontId="16" fillId="0" borderId="0"/>
    <xf numFmtId="174" fontId="17" fillId="0" borderId="0"/>
    <xf numFmtId="44" fontId="8" fillId="0" borderId="0" applyFont="0" applyFill="0" applyBorder="0" applyAlignment="0" applyProtection="0"/>
    <xf numFmtId="44" fontId="8" fillId="0" borderId="0" applyFont="0" applyFill="0" applyBorder="0" applyAlignment="0" applyProtection="0"/>
    <xf numFmtId="0" fontId="8" fillId="0" borderId="0"/>
    <xf numFmtId="0" fontId="16" fillId="0" borderId="0"/>
    <xf numFmtId="0" fontId="18" fillId="0" borderId="0"/>
    <xf numFmtId="0" fontId="19" fillId="0" borderId="0" applyFill="0" applyBorder="0" applyProtection="0"/>
    <xf numFmtId="0" fontId="19" fillId="0" borderId="0"/>
    <xf numFmtId="175" fontId="19" fillId="0" borderId="0" applyFont="0" applyFill="0" applyBorder="0" applyAlignment="0" applyProtection="0"/>
    <xf numFmtId="171" fontId="19" fillId="0" borderId="0" applyFont="0" applyFill="0" applyBorder="0" applyAlignment="0" applyProtection="0"/>
    <xf numFmtId="164" fontId="18" fillId="0" borderId="0" applyFont="0" applyFill="0" applyBorder="0" applyAlignment="0" applyProtection="0"/>
    <xf numFmtId="0" fontId="8" fillId="0" borderId="0"/>
    <xf numFmtId="164" fontId="8" fillId="0" borderId="0" applyFont="0" applyFill="0" applyBorder="0" applyAlignment="0" applyProtection="0"/>
    <xf numFmtId="0" fontId="2" fillId="0" borderId="0"/>
    <xf numFmtId="9" fontId="8" fillId="0" borderId="0" applyFont="0" applyFill="0" applyBorder="0" applyAlignment="0" applyProtection="0"/>
    <xf numFmtId="0" fontId="1" fillId="0" borderId="0"/>
    <xf numFmtId="0" fontId="8" fillId="0" borderId="0"/>
    <xf numFmtId="0" fontId="49" fillId="0" borderId="0"/>
  </cellStyleXfs>
  <cellXfs count="558">
    <xf numFmtId="0" fontId="0" fillId="0" borderId="0" xfId="0"/>
    <xf numFmtId="2" fontId="20" fillId="3" borderId="14" xfId="0" applyNumberFormat="1" applyFont="1" applyFill="1" applyBorder="1" applyAlignment="1">
      <alignment vertical="top"/>
    </xf>
    <xf numFmtId="0" fontId="21" fillId="3" borderId="14" xfId="0" applyFont="1" applyFill="1" applyBorder="1" applyAlignment="1">
      <alignment vertical="justify"/>
    </xf>
    <xf numFmtId="173" fontId="21" fillId="3" borderId="14" xfId="0" applyNumberFormat="1" applyFont="1" applyFill="1" applyBorder="1" applyAlignment="1">
      <alignment horizontal="right"/>
    </xf>
    <xf numFmtId="173" fontId="21" fillId="3" borderId="24" xfId="0" applyNumberFormat="1" applyFont="1" applyFill="1" applyBorder="1" applyAlignment="1">
      <alignment horizontal="right"/>
    </xf>
    <xf numFmtId="2" fontId="20" fillId="0" borderId="0" xfId="0" applyNumberFormat="1" applyFont="1" applyAlignment="1">
      <alignment vertical="top"/>
    </xf>
    <xf numFmtId="0" fontId="21" fillId="0" borderId="0" xfId="0" applyFont="1" applyAlignment="1">
      <alignment vertical="justify"/>
    </xf>
    <xf numFmtId="0" fontId="21" fillId="0" borderId="0" xfId="0" applyFont="1" applyAlignment="1">
      <alignment horizontal="right"/>
    </xf>
    <xf numFmtId="173" fontId="21" fillId="0" borderId="0" xfId="0" applyNumberFormat="1" applyFont="1" applyAlignment="1">
      <alignment horizontal="right"/>
    </xf>
    <xf numFmtId="173" fontId="21" fillId="0" borderId="23" xfId="0" applyNumberFormat="1" applyFont="1" applyBorder="1" applyAlignment="1">
      <alignment horizontal="right"/>
    </xf>
    <xf numFmtId="2" fontId="20" fillId="0" borderId="13" xfId="0" applyNumberFormat="1" applyFont="1" applyBorder="1" applyAlignment="1">
      <alignment vertical="top"/>
    </xf>
    <xf numFmtId="0" fontId="21" fillId="0" borderId="13" xfId="0" applyFont="1" applyBorder="1" applyAlignment="1">
      <alignment vertical="justify"/>
    </xf>
    <xf numFmtId="173" fontId="21" fillId="0" borderId="13" xfId="0" applyNumberFormat="1" applyFont="1" applyBorder="1" applyAlignment="1">
      <alignment horizontal="right"/>
    </xf>
    <xf numFmtId="173" fontId="20" fillId="0" borderId="0" xfId="0" applyNumberFormat="1" applyFont="1"/>
    <xf numFmtId="0" fontId="20" fillId="0" borderId="0" xfId="0" applyFont="1"/>
    <xf numFmtId="0" fontId="20" fillId="0" borderId="4" xfId="0" applyFont="1" applyBorder="1"/>
    <xf numFmtId="4" fontId="21" fillId="0" borderId="4" xfId="0" applyNumberFormat="1" applyFont="1" applyBorder="1" applyAlignment="1">
      <alignment vertical="justify"/>
    </xf>
    <xf numFmtId="4" fontId="21" fillId="0" borderId="4" xfId="0" applyNumberFormat="1" applyFont="1" applyBorder="1" applyAlignment="1">
      <alignment horizontal="center" vertical="center"/>
    </xf>
    <xf numFmtId="4" fontId="21" fillId="0" borderId="22" xfId="0" applyNumberFormat="1" applyFont="1" applyBorder="1" applyAlignment="1">
      <alignment horizontal="center" vertical="center"/>
    </xf>
    <xf numFmtId="49" fontId="21" fillId="0" borderId="4" xfId="0" applyNumberFormat="1" applyFont="1" applyBorder="1" applyAlignment="1">
      <alignment horizontal="center" vertical="top"/>
    </xf>
    <xf numFmtId="4" fontId="21" fillId="0" borderId="4" xfId="0" applyNumberFormat="1" applyFont="1" applyBorder="1" applyAlignment="1">
      <alignment vertical="center"/>
    </xf>
    <xf numFmtId="173" fontId="21" fillId="0" borderId="4" xfId="0" applyNumberFormat="1" applyFont="1" applyBorder="1" applyAlignment="1">
      <alignment horizontal="right" vertical="center"/>
    </xf>
    <xf numFmtId="1" fontId="21" fillId="0" borderId="0" xfId="0" applyNumberFormat="1" applyFont="1" applyAlignment="1">
      <alignment horizontal="center" vertical="top"/>
    </xf>
    <xf numFmtId="4" fontId="21" fillId="0" borderId="0" xfId="0" applyNumberFormat="1" applyFont="1" applyAlignment="1">
      <alignment vertical="center"/>
    </xf>
    <xf numFmtId="173" fontId="21" fillId="0" borderId="0" xfId="0" applyNumberFormat="1" applyFont="1" applyAlignment="1">
      <alignment horizontal="right" vertical="center"/>
    </xf>
    <xf numFmtId="173" fontId="21" fillId="0" borderId="23" xfId="0" applyNumberFormat="1" applyFont="1" applyBorder="1" applyAlignment="1">
      <alignment horizontal="right" vertical="center"/>
    </xf>
    <xf numFmtId="4" fontId="22" fillId="0" borderId="0" xfId="0" applyNumberFormat="1" applyFont="1"/>
    <xf numFmtId="173" fontId="20" fillId="0" borderId="0" xfId="5" applyNumberFormat="1" applyFont="1" applyProtection="1">
      <protection locked="0"/>
    </xf>
    <xf numFmtId="173" fontId="25" fillId="0" borderId="0" xfId="5" applyNumberFormat="1" applyFont="1" applyProtection="1">
      <protection locked="0"/>
    </xf>
    <xf numFmtId="173" fontId="20" fillId="0" borderId="0" xfId="5" applyNumberFormat="1" applyFont="1" applyAlignment="1" applyProtection="1">
      <alignment vertical="top"/>
      <protection locked="0"/>
    </xf>
    <xf numFmtId="173" fontId="20" fillId="0" borderId="4" xfId="5" applyNumberFormat="1" applyFont="1" applyBorder="1" applyProtection="1">
      <protection locked="0"/>
    </xf>
    <xf numFmtId="173" fontId="21" fillId="0" borderId="5" xfId="5" applyNumberFormat="1" applyFont="1" applyBorder="1" applyProtection="1">
      <protection locked="0"/>
    </xf>
    <xf numFmtId="173" fontId="21" fillId="0" borderId="0" xfId="5" applyNumberFormat="1" applyFont="1" applyProtection="1">
      <protection locked="0"/>
    </xf>
    <xf numFmtId="173" fontId="20" fillId="0" borderId="0" xfId="5" applyNumberFormat="1" applyFont="1" applyAlignment="1" applyProtection="1">
      <alignment horizontal="right"/>
      <protection locked="0"/>
    </xf>
    <xf numFmtId="173" fontId="20" fillId="0" borderId="0" xfId="5" applyNumberFormat="1" applyFont="1" applyAlignment="1" applyProtection="1">
      <alignment wrapText="1" shrinkToFit="1"/>
      <protection locked="0"/>
    </xf>
    <xf numFmtId="173" fontId="20" fillId="0" borderId="0" xfId="5" applyNumberFormat="1" applyFont="1" applyAlignment="1" applyProtection="1">
      <alignment vertical="top" wrapText="1" shrinkToFit="1"/>
      <protection locked="0"/>
    </xf>
    <xf numFmtId="173" fontId="20" fillId="0" borderId="4" xfId="5" applyNumberFormat="1" applyFont="1" applyBorder="1" applyAlignment="1" applyProtection="1">
      <alignment vertical="top"/>
      <protection locked="0"/>
    </xf>
    <xf numFmtId="173" fontId="20" fillId="0" borderId="11" xfId="5" applyNumberFormat="1" applyFont="1" applyBorder="1" applyAlignment="1" applyProtection="1">
      <alignment vertical="top"/>
      <protection locked="0"/>
    </xf>
    <xf numFmtId="173" fontId="21" fillId="0" borderId="7" xfId="5" applyNumberFormat="1" applyFont="1" applyBorder="1" applyProtection="1">
      <protection locked="0"/>
    </xf>
    <xf numFmtId="173" fontId="7" fillId="0" borderId="0" xfId="5" applyNumberFormat="1" applyFont="1" applyProtection="1">
      <protection locked="0"/>
    </xf>
    <xf numFmtId="173" fontId="7" fillId="0" borderId="0" xfId="5" applyNumberFormat="1" applyFont="1" applyAlignment="1" applyProtection="1">
      <alignment vertical="top"/>
      <protection locked="0"/>
    </xf>
    <xf numFmtId="173" fontId="36" fillId="0" borderId="5" xfId="5" applyNumberFormat="1" applyFont="1" applyBorder="1" applyProtection="1">
      <protection locked="0"/>
    </xf>
    <xf numFmtId="173" fontId="36" fillId="0" borderId="0" xfId="5" applyNumberFormat="1" applyFont="1" applyProtection="1">
      <protection locked="0"/>
    </xf>
    <xf numFmtId="173" fontId="7" fillId="0" borderId="0" xfId="5" applyNumberFormat="1" applyFont="1" applyAlignment="1" applyProtection="1">
      <alignment horizontal="right"/>
      <protection locked="0"/>
    </xf>
    <xf numFmtId="173" fontId="7" fillId="0" borderId="11" xfId="5" applyNumberFormat="1" applyFont="1" applyBorder="1" applyProtection="1">
      <protection locked="0"/>
    </xf>
    <xf numFmtId="173" fontId="7" fillId="0" borderId="11" xfId="5" applyNumberFormat="1" applyFont="1" applyBorder="1" applyAlignment="1" applyProtection="1">
      <alignment vertical="top"/>
      <protection locked="0"/>
    </xf>
    <xf numFmtId="173" fontId="36" fillId="0" borderId="0" xfId="5" applyNumberFormat="1" applyFont="1" applyBorder="1" applyProtection="1">
      <protection locked="0"/>
    </xf>
    <xf numFmtId="173" fontId="36" fillId="0" borderId="6" xfId="5" applyNumberFormat="1" applyFont="1" applyBorder="1" applyProtection="1">
      <protection locked="0"/>
    </xf>
    <xf numFmtId="173" fontId="36" fillId="0" borderId="7" xfId="5" applyNumberFormat="1" applyFont="1" applyBorder="1" applyProtection="1">
      <protection locked="0"/>
    </xf>
    <xf numFmtId="49" fontId="21" fillId="0" borderId="26" xfId="0" applyNumberFormat="1" applyFont="1" applyBorder="1" applyAlignment="1">
      <alignment horizontal="center" vertical="top"/>
    </xf>
    <xf numFmtId="4" fontId="21" fillId="0" borderId="26" xfId="0" applyNumberFormat="1" applyFont="1" applyBorder="1" applyAlignment="1">
      <alignment vertical="center"/>
    </xf>
    <xf numFmtId="173" fontId="21" fillId="0" borderId="26" xfId="0" applyNumberFormat="1" applyFont="1" applyBorder="1" applyAlignment="1">
      <alignment horizontal="right" vertical="center"/>
    </xf>
    <xf numFmtId="173" fontId="21" fillId="0" borderId="25" xfId="0" applyNumberFormat="1" applyFont="1" applyBorder="1" applyAlignment="1">
      <alignment horizontal="right" vertical="center"/>
    </xf>
    <xf numFmtId="176" fontId="7" fillId="0" borderId="0" xfId="38" applyNumberFormat="1" applyFont="1" applyAlignment="1" applyProtection="1">
      <alignment vertical="top"/>
      <protection locked="0"/>
    </xf>
    <xf numFmtId="4" fontId="50" fillId="0" borderId="0" xfId="0" applyNumberFormat="1" applyFont="1" applyAlignment="1" applyProtection="1">
      <alignment horizontal="right" vertical="top"/>
      <protection locked="0"/>
    </xf>
    <xf numFmtId="177" fontId="7" fillId="0" borderId="0" xfId="38" applyNumberFormat="1" applyFont="1" applyAlignment="1" applyProtection="1">
      <alignment vertical="top"/>
      <protection locked="0"/>
    </xf>
    <xf numFmtId="177" fontId="36" fillId="0" borderId="0" xfId="38" applyNumberFormat="1" applyFont="1" applyAlignment="1" applyProtection="1">
      <alignment vertical="top"/>
      <protection locked="0"/>
    </xf>
    <xf numFmtId="176" fontId="7" fillId="0" borderId="0" xfId="38" applyNumberFormat="1" applyFont="1" applyProtection="1">
      <protection locked="0"/>
    </xf>
    <xf numFmtId="177" fontId="7" fillId="0" borderId="0" xfId="38" applyNumberFormat="1" applyFont="1" applyProtection="1">
      <protection locked="0"/>
    </xf>
    <xf numFmtId="177" fontId="36" fillId="0" borderId="0" xfId="38" applyNumberFormat="1" applyFont="1" applyProtection="1">
      <protection locked="0"/>
    </xf>
    <xf numFmtId="177" fontId="36" fillId="0" borderId="26" xfId="38" applyNumberFormat="1" applyFont="1" applyBorder="1" applyAlignment="1" applyProtection="1">
      <alignment vertical="top"/>
      <protection locked="0"/>
    </xf>
    <xf numFmtId="178" fontId="7" fillId="0" borderId="0" xfId="31" applyNumberFormat="1" applyFont="1" applyFill="1" applyAlignment="1" applyProtection="1">
      <alignment horizontal="right" vertical="top"/>
    </xf>
    <xf numFmtId="2" fontId="7" fillId="0" borderId="0" xfId="31" applyNumberFormat="1" applyFont="1" applyFill="1" applyAlignment="1" applyProtection="1">
      <alignment horizontal="right" vertical="top"/>
    </xf>
    <xf numFmtId="177" fontId="36" fillId="0" borderId="0" xfId="29" applyNumberFormat="1" applyFont="1" applyAlignment="1" applyProtection="1">
      <alignment vertical="top"/>
      <protection locked="0"/>
    </xf>
    <xf numFmtId="177" fontId="36" fillId="0" borderId="0" xfId="29" applyNumberFormat="1" applyFont="1" applyProtection="1">
      <protection locked="0"/>
    </xf>
    <xf numFmtId="177" fontId="36" fillId="0" borderId="26" xfId="38" applyNumberFormat="1" applyFont="1" applyBorder="1" applyAlignment="1" applyProtection="1">
      <alignment vertical="center"/>
      <protection locked="0"/>
    </xf>
    <xf numFmtId="176" fontId="7" fillId="4" borderId="0" xfId="38" applyNumberFormat="1" applyFont="1" applyFill="1" applyAlignment="1" applyProtection="1">
      <alignment vertical="top"/>
      <protection locked="0"/>
    </xf>
    <xf numFmtId="4" fontId="36" fillId="0" borderId="27" xfId="0" applyNumberFormat="1" applyFont="1" applyBorder="1" applyAlignment="1">
      <alignment horizontal="center" vertical="center"/>
    </xf>
    <xf numFmtId="173" fontId="36" fillId="0" borderId="27" xfId="0" applyNumberFormat="1" applyFont="1" applyBorder="1" applyAlignment="1">
      <alignment horizontal="right" vertical="center"/>
    </xf>
    <xf numFmtId="10" fontId="7" fillId="0" borderId="27" xfId="0" applyNumberFormat="1" applyFont="1" applyBorder="1" applyAlignment="1">
      <alignment horizontal="right" vertical="center"/>
    </xf>
    <xf numFmtId="173" fontId="7" fillId="0" borderId="27" xfId="0" applyNumberFormat="1" applyFont="1" applyBorder="1" applyAlignment="1">
      <alignment horizontal="right" vertical="center"/>
    </xf>
    <xf numFmtId="49" fontId="21" fillId="0" borderId="27" xfId="0" applyNumberFormat="1" applyFont="1" applyBorder="1" applyAlignment="1">
      <alignment horizontal="center" vertical="top"/>
    </xf>
    <xf numFmtId="0" fontId="27" fillId="0" borderId="27" xfId="0" applyFont="1" applyBorder="1"/>
    <xf numFmtId="173" fontId="21" fillId="0" borderId="27" xfId="0" applyNumberFormat="1" applyFont="1" applyBorder="1" applyAlignment="1">
      <alignment horizontal="right" vertical="center"/>
    </xf>
    <xf numFmtId="0" fontId="20" fillId="0" borderId="27" xfId="0" applyFont="1" applyBorder="1"/>
    <xf numFmtId="0" fontId="36" fillId="0" borderId="0" xfId="0" applyFont="1" applyAlignment="1">
      <alignment horizontal="right" vertical="justify"/>
    </xf>
    <xf numFmtId="0" fontId="36" fillId="0" borderId="0" xfId="0" applyFont="1" applyAlignment="1">
      <alignment horizontal="right"/>
    </xf>
    <xf numFmtId="0" fontId="7" fillId="0" borderId="0" xfId="0" applyFont="1" applyAlignment="1">
      <alignment horizontal="right"/>
    </xf>
    <xf numFmtId="173" fontId="7" fillId="0" borderId="0" xfId="0" applyNumberFormat="1" applyFont="1"/>
    <xf numFmtId="173" fontId="20" fillId="0" borderId="0" xfId="5" applyNumberFormat="1" applyFont="1" applyFill="1" applyProtection="1">
      <protection locked="0"/>
    </xf>
    <xf numFmtId="173" fontId="7" fillId="0" borderId="0" xfId="5" applyNumberFormat="1" applyFont="1" applyFill="1" applyProtection="1">
      <protection locked="0"/>
    </xf>
    <xf numFmtId="0" fontId="26" fillId="0" borderId="0" xfId="37" applyFont="1" applyAlignment="1" applyProtection="1">
      <alignment horizontal="left" vertical="top"/>
    </xf>
    <xf numFmtId="0" fontId="26" fillId="0" borderId="0" xfId="37" applyFont="1" applyProtection="1"/>
    <xf numFmtId="0" fontId="26" fillId="0" borderId="0" xfId="37" applyFont="1" applyAlignment="1" applyProtection="1">
      <alignment horizontal="center"/>
    </xf>
    <xf numFmtId="173" fontId="26" fillId="0" borderId="0" xfId="37" applyNumberFormat="1" applyFont="1" applyAlignment="1" applyProtection="1">
      <alignment horizontal="center"/>
    </xf>
    <xf numFmtId="0" fontId="27" fillId="0" borderId="0" xfId="37" applyFont="1" applyProtection="1"/>
    <xf numFmtId="0" fontId="27" fillId="0" borderId="0" xfId="37" applyFont="1" applyAlignment="1" applyProtection="1">
      <alignment horizontal="center"/>
    </xf>
    <xf numFmtId="173" fontId="27" fillId="0" borderId="0" xfId="37" applyNumberFormat="1" applyFont="1" applyAlignment="1" applyProtection="1">
      <alignment horizontal="center"/>
    </xf>
    <xf numFmtId="49" fontId="21" fillId="0" borderId="2" xfId="6" applyNumberFormat="1" applyFont="1" applyBorder="1" applyAlignment="1" applyProtection="1">
      <alignment horizontal="center" vertical="top"/>
    </xf>
    <xf numFmtId="170" fontId="21" fillId="0" borderId="2" xfId="6" applyNumberFormat="1" applyFont="1" applyBorder="1" applyAlignment="1" applyProtection="1">
      <alignment horizontal="left" vertical="center"/>
    </xf>
    <xf numFmtId="170" fontId="21" fillId="0" borderId="2" xfId="6" applyNumberFormat="1" applyFont="1" applyBorder="1" applyAlignment="1" applyProtection="1">
      <alignment horizontal="center" vertical="center"/>
    </xf>
    <xf numFmtId="173" fontId="21" fillId="0" borderId="2" xfId="6" applyNumberFormat="1" applyFont="1" applyBorder="1" applyAlignment="1" applyProtection="1">
      <alignment horizontal="left" vertical="center"/>
    </xf>
    <xf numFmtId="173" fontId="21" fillId="0" borderId="2" xfId="6" applyNumberFormat="1" applyFont="1" applyBorder="1" applyAlignment="1" applyProtection="1">
      <alignment horizontal="center" vertical="center"/>
    </xf>
    <xf numFmtId="0" fontId="26" fillId="0" borderId="17" xfId="37" applyFont="1" applyBorder="1" applyAlignment="1" applyProtection="1">
      <alignment horizontal="left" vertical="top"/>
    </xf>
    <xf numFmtId="0" fontId="27" fillId="0" borderId="17" xfId="37" applyFont="1" applyBorder="1" applyProtection="1"/>
    <xf numFmtId="0" fontId="27" fillId="0" borderId="17" xfId="37" applyFont="1" applyBorder="1" applyAlignment="1" applyProtection="1">
      <alignment horizontal="center"/>
    </xf>
    <xf numFmtId="173" fontId="27" fillId="0" borderId="17" xfId="37" applyNumberFormat="1" applyFont="1" applyBorder="1" applyAlignment="1" applyProtection="1">
      <alignment horizontal="center"/>
    </xf>
    <xf numFmtId="0" fontId="26" fillId="0" borderId="26" xfId="37" applyFont="1" applyBorder="1" applyAlignment="1" applyProtection="1">
      <alignment horizontal="left" vertical="top"/>
    </xf>
    <xf numFmtId="0" fontId="27" fillId="0" borderId="26" xfId="37" applyFont="1" applyBorder="1" applyProtection="1"/>
    <xf numFmtId="0" fontId="27" fillId="0" borderId="26" xfId="37" applyFont="1" applyBorder="1" applyAlignment="1" applyProtection="1">
      <alignment horizontal="center"/>
    </xf>
    <xf numFmtId="173" fontId="27" fillId="0" borderId="26" xfId="37" applyNumberFormat="1" applyFont="1" applyBorder="1" applyAlignment="1" applyProtection="1">
      <alignment horizontal="center"/>
    </xf>
    <xf numFmtId="0" fontId="26" fillId="0" borderId="7" xfId="37" applyFont="1" applyBorder="1" applyAlignment="1" applyProtection="1">
      <alignment horizontal="left" vertical="top"/>
    </xf>
    <xf numFmtId="0" fontId="27" fillId="0" borderId="7" xfId="37" applyFont="1" applyBorder="1" applyProtection="1"/>
    <xf numFmtId="0" fontId="27" fillId="0" borderId="7" xfId="37" applyFont="1" applyBorder="1" applyAlignment="1" applyProtection="1">
      <alignment horizontal="center"/>
    </xf>
    <xf numFmtId="173" fontId="27" fillId="0" borderId="7" xfId="37" applyNumberFormat="1" applyFont="1" applyBorder="1" applyAlignment="1" applyProtection="1">
      <alignment horizontal="center"/>
    </xf>
    <xf numFmtId="0" fontId="26" fillId="0" borderId="18" xfId="37" applyFont="1" applyFill="1" applyBorder="1" applyAlignment="1" applyProtection="1">
      <alignment horizontal="left" vertical="top"/>
    </xf>
    <xf numFmtId="0" fontId="27" fillId="0" borderId="18" xfId="37" applyFont="1" applyFill="1" applyBorder="1" applyProtection="1"/>
    <xf numFmtId="0" fontId="27" fillId="0" borderId="18" xfId="37" applyFont="1" applyFill="1" applyBorder="1" applyAlignment="1" applyProtection="1">
      <alignment horizontal="center"/>
    </xf>
    <xf numFmtId="173" fontId="27" fillId="0" borderId="18" xfId="37" applyNumberFormat="1" applyFont="1" applyFill="1" applyBorder="1" applyAlignment="1" applyProtection="1">
      <alignment horizontal="center"/>
    </xf>
    <xf numFmtId="0" fontId="27" fillId="0" borderId="0" xfId="37" applyFont="1" applyFill="1" applyProtection="1"/>
    <xf numFmtId="0" fontId="26" fillId="0" borderId="4" xfId="37" applyFont="1" applyBorder="1" applyAlignment="1" applyProtection="1">
      <alignment horizontal="left" vertical="top"/>
    </xf>
    <xf numFmtId="0" fontId="26" fillId="0" borderId="4" xfId="37" applyFont="1" applyBorder="1" applyProtection="1"/>
    <xf numFmtId="0" fontId="26" fillId="0" borderId="4" xfId="37" applyFont="1" applyBorder="1" applyAlignment="1" applyProtection="1">
      <alignment horizontal="center"/>
    </xf>
    <xf numFmtId="173" fontId="26" fillId="0" borderId="4" xfId="37" applyNumberFormat="1" applyFont="1" applyBorder="1" applyAlignment="1" applyProtection="1">
      <alignment horizontal="center"/>
    </xf>
    <xf numFmtId="2" fontId="21" fillId="0" borderId="0" xfId="37" applyNumberFormat="1" applyFont="1" applyAlignment="1" applyProtection="1">
      <alignment vertical="top"/>
    </xf>
    <xf numFmtId="2" fontId="20" fillId="0" borderId="0" xfId="37" applyNumberFormat="1" applyFont="1" applyAlignment="1" applyProtection="1">
      <alignment vertical="top"/>
    </xf>
    <xf numFmtId="0" fontId="27" fillId="0" borderId="0" xfId="37" applyFont="1" applyAlignment="1" applyProtection="1">
      <alignment horizontal="left" vertical="top" wrapText="1"/>
    </xf>
    <xf numFmtId="2" fontId="20" fillId="0" borderId="0" xfId="0" applyNumberFormat="1" applyFont="1" applyAlignment="1" applyProtection="1">
      <alignment horizontal="left" vertical="top"/>
    </xf>
    <xf numFmtId="0" fontId="27" fillId="0" borderId="0" xfId="0" applyFont="1" applyAlignment="1" applyProtection="1">
      <alignment wrapText="1"/>
    </xf>
    <xf numFmtId="0" fontId="29" fillId="2" borderId="0" xfId="15" applyFont="1" applyFill="1" applyAlignment="1" applyProtection="1">
      <alignment horizontal="right" vertical="top"/>
    </xf>
    <xf numFmtId="0" fontId="29" fillId="2" borderId="0" xfId="15" applyFont="1" applyFill="1" applyAlignment="1" applyProtection="1">
      <alignment horizontal="center" vertical="top" wrapText="1"/>
    </xf>
    <xf numFmtId="0" fontId="29" fillId="2" borderId="0" xfId="15" applyFont="1" applyFill="1" applyAlignment="1" applyProtection="1">
      <alignment horizontal="center" vertical="top"/>
    </xf>
    <xf numFmtId="173" fontId="29" fillId="2" borderId="0" xfId="15" applyNumberFormat="1" applyFont="1" applyFill="1" applyAlignment="1" applyProtection="1">
      <alignment horizontal="center" vertical="top"/>
    </xf>
    <xf numFmtId="49" fontId="21" fillId="0" borderId="0" xfId="5" applyNumberFormat="1" applyFont="1" applyAlignment="1" applyProtection="1">
      <alignment vertical="top" wrapText="1"/>
    </xf>
    <xf numFmtId="49" fontId="20" fillId="0" borderId="0" xfId="5" applyNumberFormat="1" applyFont="1" applyAlignment="1" applyProtection="1">
      <alignment vertical="top" wrapText="1"/>
    </xf>
    <xf numFmtId="2" fontId="21" fillId="0" borderId="0" xfId="5" applyNumberFormat="1" applyFont="1" applyAlignment="1" applyProtection="1">
      <alignment horizontal="left" vertical="top"/>
    </xf>
    <xf numFmtId="49" fontId="20" fillId="0" borderId="0" xfId="5" applyNumberFormat="1" applyFont="1" applyAlignment="1" applyProtection="1">
      <alignment horizontal="left" vertical="top" wrapText="1"/>
    </xf>
    <xf numFmtId="49" fontId="21" fillId="0" borderId="0" xfId="5" applyNumberFormat="1" applyFont="1" applyAlignment="1" applyProtection="1">
      <alignment horizontal="left" vertical="top" wrapText="1"/>
    </xf>
    <xf numFmtId="0" fontId="20" fillId="0" borderId="0" xfId="5" applyFont="1" applyAlignment="1" applyProtection="1">
      <alignment horizontal="left" vertical="top" wrapText="1"/>
    </xf>
    <xf numFmtId="4" fontId="20" fillId="0" borderId="0" xfId="5" applyNumberFormat="1" applyFont="1" applyAlignment="1" applyProtection="1">
      <alignment horizontal="center"/>
    </xf>
    <xf numFmtId="173" fontId="25" fillId="0" borderId="0" xfId="5" applyNumberFormat="1" applyFont="1" applyProtection="1"/>
    <xf numFmtId="4" fontId="25" fillId="0" borderId="0" xfId="5" applyNumberFormat="1" applyFont="1" applyAlignment="1" applyProtection="1">
      <alignment horizontal="center"/>
    </xf>
    <xf numFmtId="173" fontId="20" fillId="0" borderId="0" xfId="5" applyNumberFormat="1" applyFont="1" applyProtection="1"/>
    <xf numFmtId="49" fontId="21" fillId="0" borderId="0" xfId="5" applyNumberFormat="1" applyFont="1" applyAlignment="1" applyProtection="1">
      <alignment horizontal="left" vertical="top"/>
    </xf>
    <xf numFmtId="0" fontId="20" fillId="0" borderId="0" xfId="37" applyFont="1" applyAlignment="1" applyProtection="1">
      <alignment horizontal="center"/>
    </xf>
    <xf numFmtId="173" fontId="20" fillId="0" borderId="0" xfId="37" applyNumberFormat="1" applyFont="1" applyAlignment="1" applyProtection="1">
      <alignment horizontal="center"/>
    </xf>
    <xf numFmtId="0" fontId="20" fillId="0" borderId="0" xfId="37" applyFont="1" applyProtection="1"/>
    <xf numFmtId="0" fontId="21" fillId="0" borderId="0" xfId="37" applyFont="1" applyAlignment="1" applyProtection="1">
      <alignment horizontal="left" vertical="top"/>
    </xf>
    <xf numFmtId="0" fontId="26" fillId="0" borderId="19" xfId="37" applyFont="1" applyBorder="1" applyAlignment="1" applyProtection="1">
      <alignment horizontal="left" vertical="top"/>
    </xf>
    <xf numFmtId="0" fontId="27" fillId="0" borderId="19" xfId="37" applyFont="1" applyBorder="1" applyProtection="1"/>
    <xf numFmtId="0" fontId="27" fillId="0" borderId="19" xfId="37" applyFont="1" applyBorder="1" applyAlignment="1" applyProtection="1">
      <alignment horizontal="center"/>
    </xf>
    <xf numFmtId="173" fontId="27" fillId="0" borderId="19" xfId="37" applyNumberFormat="1" applyFont="1" applyBorder="1" applyAlignment="1" applyProtection="1">
      <alignment horizontal="center"/>
    </xf>
    <xf numFmtId="49" fontId="21" fillId="0" borderId="7" xfId="5" applyNumberFormat="1" applyFont="1" applyBorder="1" applyAlignment="1" applyProtection="1">
      <alignment horizontal="left" vertical="top"/>
    </xf>
    <xf numFmtId="49" fontId="21" fillId="0" borderId="7" xfId="5" applyNumberFormat="1" applyFont="1" applyBorder="1" applyAlignment="1" applyProtection="1">
      <alignment vertical="top" wrapText="1"/>
    </xf>
    <xf numFmtId="4" fontId="21" fillId="0" borderId="7" xfId="5" applyNumberFormat="1" applyFont="1" applyBorder="1" applyAlignment="1" applyProtection="1">
      <alignment horizontal="center"/>
    </xf>
    <xf numFmtId="173" fontId="21" fillId="0" borderId="7" xfId="5" applyNumberFormat="1" applyFont="1" applyBorder="1" applyProtection="1"/>
    <xf numFmtId="0" fontId="26" fillId="0" borderId="0" xfId="0" applyFont="1" applyAlignment="1" applyProtection="1">
      <alignment horizontal="left" vertical="top"/>
    </xf>
    <xf numFmtId="49" fontId="21" fillId="0" borderId="0" xfId="5" applyNumberFormat="1" applyFont="1" applyAlignment="1" applyProtection="1">
      <alignment horizontal="justify" vertical="top" wrapText="1"/>
    </xf>
    <xf numFmtId="0" fontId="21" fillId="0" borderId="0" xfId="37" applyFont="1" applyAlignment="1" applyProtection="1">
      <alignment vertical="justify"/>
    </xf>
    <xf numFmtId="0" fontId="20" fillId="0" borderId="20" xfId="5" applyFont="1" applyBorder="1" applyAlignment="1" applyProtection="1">
      <alignment horizontal="left" vertical="top" wrapText="1"/>
    </xf>
    <xf numFmtId="0" fontId="27" fillId="0" borderId="20" xfId="37" applyFont="1" applyBorder="1" applyAlignment="1" applyProtection="1">
      <alignment horizontal="center"/>
    </xf>
    <xf numFmtId="173" fontId="27" fillId="0" borderId="20" xfId="37" applyNumberFormat="1" applyFont="1" applyBorder="1" applyAlignment="1" applyProtection="1">
      <alignment horizontal="center"/>
    </xf>
    <xf numFmtId="0" fontId="21" fillId="0" borderId="0" xfId="15" applyFont="1" applyAlignment="1" applyProtection="1">
      <alignment vertical="top"/>
    </xf>
    <xf numFmtId="49" fontId="20" fillId="0" borderId="0" xfId="5" applyNumberFormat="1" applyFont="1" applyAlignment="1" applyProtection="1">
      <alignment horizontal="justify" vertical="top" wrapText="1"/>
    </xf>
    <xf numFmtId="0" fontId="27" fillId="0" borderId="0" xfId="37" applyFont="1" applyAlignment="1" applyProtection="1">
      <alignment wrapText="1"/>
    </xf>
    <xf numFmtId="1" fontId="21" fillId="0" borderId="0" xfId="5" applyNumberFormat="1" applyFont="1" applyAlignment="1" applyProtection="1">
      <alignment horizontal="left" vertical="top"/>
    </xf>
    <xf numFmtId="1" fontId="21" fillId="0" borderId="0" xfId="0" quotePrefix="1" applyNumberFormat="1" applyFont="1" applyAlignment="1" applyProtection="1">
      <alignment horizontal="left" vertical="top"/>
    </xf>
    <xf numFmtId="0" fontId="21" fillId="0" borderId="0" xfId="0" applyFont="1" applyAlignment="1" applyProtection="1">
      <alignment vertical="justify" wrapText="1"/>
    </xf>
    <xf numFmtId="173" fontId="20" fillId="0" borderId="0" xfId="0" applyNumberFormat="1" applyFont="1" applyAlignment="1" applyProtection="1">
      <alignment horizontal="right"/>
    </xf>
    <xf numFmtId="173" fontId="20" fillId="0" borderId="0" xfId="0" applyNumberFormat="1" applyFont="1" applyProtection="1"/>
    <xf numFmtId="0" fontId="20" fillId="0" borderId="0" xfId="0" applyFont="1" applyAlignment="1" applyProtection="1">
      <alignment horizontal="justify" vertical="top" wrapText="1"/>
    </xf>
    <xf numFmtId="173" fontId="20" fillId="0" borderId="0" xfId="0" applyNumberFormat="1" applyFont="1" applyAlignment="1" applyProtection="1">
      <alignment horizontal="justify" vertical="top" wrapText="1"/>
    </xf>
    <xf numFmtId="49" fontId="20" fillId="0" borderId="0" xfId="0" applyNumberFormat="1" applyFont="1" applyAlignment="1" applyProtection="1">
      <alignment horizontal="justify" vertical="top" wrapText="1"/>
    </xf>
    <xf numFmtId="0" fontId="20" fillId="0" borderId="0" xfId="0" applyFont="1" applyAlignment="1" applyProtection="1">
      <alignment horizontal="center"/>
    </xf>
    <xf numFmtId="49" fontId="20" fillId="0" borderId="0" xfId="0" applyNumberFormat="1" applyFont="1" applyAlignment="1" applyProtection="1">
      <alignment horizontal="left" vertical="top" wrapText="1"/>
    </xf>
    <xf numFmtId="173" fontId="20" fillId="0" borderId="0" xfId="5" applyNumberFormat="1" applyFont="1" applyAlignment="1" applyProtection="1">
      <alignment horizontal="right"/>
    </xf>
    <xf numFmtId="0" fontId="20" fillId="0" borderId="0" xfId="0" applyFont="1" applyAlignment="1" applyProtection="1">
      <alignment horizontal="center" vertical="top" wrapText="1"/>
    </xf>
    <xf numFmtId="173" fontId="26" fillId="0" borderId="0" xfId="37" applyNumberFormat="1" applyFont="1" applyAlignment="1" applyProtection="1">
      <alignment horizontal="center"/>
      <protection locked="0"/>
    </xf>
    <xf numFmtId="173" fontId="27" fillId="0" borderId="0" xfId="37" applyNumberFormat="1" applyFont="1" applyAlignment="1" applyProtection="1">
      <alignment horizontal="center"/>
      <protection locked="0"/>
    </xf>
    <xf numFmtId="173" fontId="21" fillId="0" borderId="2" xfId="6" applyNumberFormat="1" applyFont="1" applyBorder="1" applyAlignment="1" applyProtection="1">
      <alignment horizontal="left" vertical="center"/>
      <protection locked="0"/>
    </xf>
    <xf numFmtId="173" fontId="27" fillId="0" borderId="17" xfId="37" applyNumberFormat="1" applyFont="1" applyBorder="1" applyAlignment="1" applyProtection="1">
      <alignment horizontal="center"/>
      <protection locked="0"/>
    </xf>
    <xf numFmtId="173" fontId="27" fillId="0" borderId="26" xfId="37" applyNumberFormat="1" applyFont="1" applyBorder="1" applyAlignment="1" applyProtection="1">
      <alignment horizontal="center"/>
      <protection locked="0"/>
    </xf>
    <xf numFmtId="173" fontId="27" fillId="0" borderId="7" xfId="37" applyNumberFormat="1" applyFont="1" applyBorder="1" applyAlignment="1" applyProtection="1">
      <alignment horizontal="center"/>
      <protection locked="0"/>
    </xf>
    <xf numFmtId="173" fontId="27" fillId="0" borderId="18" xfId="37" applyNumberFormat="1" applyFont="1" applyFill="1" applyBorder="1" applyAlignment="1" applyProtection="1">
      <alignment horizontal="center"/>
      <protection locked="0"/>
    </xf>
    <xf numFmtId="173" fontId="26" fillId="0" borderId="4" xfId="37" applyNumberFormat="1" applyFont="1" applyBorder="1" applyAlignment="1" applyProtection="1">
      <alignment horizontal="center"/>
      <protection locked="0"/>
    </xf>
    <xf numFmtId="173" fontId="20" fillId="0" borderId="0" xfId="37" applyNumberFormat="1" applyFont="1" applyAlignment="1" applyProtection="1">
      <alignment horizontal="center"/>
      <protection locked="0"/>
    </xf>
    <xf numFmtId="173" fontId="27" fillId="0" borderId="19" xfId="37" applyNumberFormat="1" applyFont="1" applyBorder="1" applyAlignment="1" applyProtection="1">
      <alignment horizontal="center"/>
      <protection locked="0"/>
    </xf>
    <xf numFmtId="173" fontId="27" fillId="0" borderId="20" xfId="37" applyNumberFormat="1" applyFont="1" applyBorder="1" applyAlignment="1" applyProtection="1">
      <alignment horizontal="center"/>
      <protection locked="0"/>
    </xf>
    <xf numFmtId="173" fontId="20" fillId="0" borderId="0" xfId="0" applyNumberFormat="1" applyFont="1" applyAlignment="1" applyProtection="1">
      <alignment horizontal="right"/>
      <protection locked="0"/>
    </xf>
    <xf numFmtId="173" fontId="20" fillId="0" borderId="0" xfId="0" applyNumberFormat="1" applyFont="1" applyAlignment="1" applyProtection="1">
      <alignment horizontal="justify" vertical="top" wrapText="1"/>
      <protection locked="0"/>
    </xf>
    <xf numFmtId="49" fontId="7" fillId="0" borderId="0" xfId="38" applyNumberFormat="1" applyFont="1" applyAlignment="1" applyProtection="1">
      <alignment horizontal="left" vertical="top" wrapText="1"/>
    </xf>
    <xf numFmtId="4" fontId="36" fillId="0" borderId="0" xfId="38" applyNumberFormat="1" applyFont="1" applyAlignment="1" applyProtection="1">
      <alignment vertical="top"/>
    </xf>
    <xf numFmtId="2" fontId="36" fillId="0" borderId="0" xfId="38" applyNumberFormat="1" applyFont="1" applyAlignment="1" applyProtection="1">
      <alignment vertical="top"/>
    </xf>
    <xf numFmtId="176" fontId="36" fillId="0" borderId="0" xfId="38" applyNumberFormat="1" applyFont="1" applyAlignment="1" applyProtection="1">
      <alignment vertical="top"/>
    </xf>
    <xf numFmtId="0" fontId="36" fillId="0" borderId="0" xfId="38" applyFont="1" applyProtection="1"/>
    <xf numFmtId="176" fontId="36" fillId="0" borderId="0" xfId="38" applyNumberFormat="1" applyFont="1" applyProtection="1"/>
    <xf numFmtId="4" fontId="36" fillId="0" borderId="0" xfId="38" applyNumberFormat="1" applyFont="1" applyAlignment="1" applyProtection="1">
      <alignment horizontal="left" vertical="top" wrapText="1"/>
    </xf>
    <xf numFmtId="176" fontId="36" fillId="0" borderId="27" xfId="38" applyNumberFormat="1" applyFont="1" applyBorder="1" applyAlignment="1" applyProtection="1">
      <alignment vertical="top"/>
    </xf>
    <xf numFmtId="0" fontId="9" fillId="0" borderId="0" xfId="0" applyFont="1" applyProtection="1"/>
    <xf numFmtId="0" fontId="36" fillId="0" borderId="0" xfId="29" applyFont="1" applyProtection="1"/>
    <xf numFmtId="176" fontId="36" fillId="0" borderId="0" xfId="29" applyNumberFormat="1" applyFont="1" applyProtection="1"/>
    <xf numFmtId="49" fontId="7" fillId="0" borderId="0" xfId="29" applyNumberFormat="1" applyFont="1" applyAlignment="1" applyProtection="1">
      <alignment vertical="center"/>
    </xf>
    <xf numFmtId="0" fontId="7" fillId="0" borderId="0" xfId="29" applyFont="1" applyAlignment="1" applyProtection="1">
      <alignment vertical="center"/>
    </xf>
    <xf numFmtId="4" fontId="7" fillId="0" borderId="0" xfId="38" applyNumberFormat="1" applyFont="1" applyAlignment="1" applyProtection="1">
      <alignment horizontal="left" vertical="center" wrapText="1"/>
    </xf>
    <xf numFmtId="2" fontId="7" fillId="0" borderId="0" xfId="38" applyNumberFormat="1" applyFont="1" applyAlignment="1" applyProtection="1">
      <alignment vertical="center"/>
    </xf>
    <xf numFmtId="176" fontId="7" fillId="0" borderId="27" xfId="38" applyNumberFormat="1" applyFont="1" applyBorder="1" applyAlignment="1" applyProtection="1">
      <alignment vertical="center"/>
    </xf>
    <xf numFmtId="49" fontId="7" fillId="0" borderId="0" xfId="38" applyNumberFormat="1" applyFont="1" applyAlignment="1" applyProtection="1">
      <alignment horizontal="left" vertical="center" wrapText="1"/>
    </xf>
    <xf numFmtId="4" fontId="36" fillId="0" borderId="25" xfId="38" applyNumberFormat="1" applyFont="1" applyBorder="1" applyAlignment="1" applyProtection="1">
      <alignment horizontal="left" vertical="top" wrapText="1"/>
    </xf>
    <xf numFmtId="4" fontId="36" fillId="0" borderId="26" xfId="38" applyNumberFormat="1" applyFont="1" applyBorder="1" applyAlignment="1" applyProtection="1">
      <alignment horizontal="left" vertical="top" wrapText="1"/>
    </xf>
    <xf numFmtId="2" fontId="36" fillId="0" borderId="26" xfId="38" applyNumberFormat="1" applyFont="1" applyBorder="1" applyAlignment="1" applyProtection="1">
      <alignment vertical="top"/>
    </xf>
    <xf numFmtId="0" fontId="9" fillId="0" borderId="0" xfId="0" applyFont="1" applyAlignment="1" applyProtection="1">
      <alignment vertical="center"/>
    </xf>
    <xf numFmtId="0" fontId="36" fillId="0" borderId="0" xfId="29" applyFont="1" applyAlignment="1" applyProtection="1">
      <alignment vertical="center"/>
    </xf>
    <xf numFmtId="176" fontId="36" fillId="0" borderId="0" xfId="29" applyNumberFormat="1" applyFont="1" applyAlignment="1" applyProtection="1">
      <alignment vertical="center"/>
    </xf>
    <xf numFmtId="176" fontId="36" fillId="0" borderId="0" xfId="38" applyNumberFormat="1" applyFont="1" applyAlignment="1" applyProtection="1">
      <alignment vertical="center"/>
    </xf>
    <xf numFmtId="4" fontId="7" fillId="0" borderId="0" xfId="38" applyNumberFormat="1" applyFont="1" applyAlignment="1" applyProtection="1">
      <alignment horizontal="left" vertical="top" wrapText="1"/>
    </xf>
    <xf numFmtId="2" fontId="7" fillId="0" borderId="0" xfId="38" applyNumberFormat="1" applyFont="1" applyAlignment="1" applyProtection="1">
      <alignment vertical="top"/>
    </xf>
    <xf numFmtId="176" fontId="7" fillId="0" borderId="0" xfId="38" applyNumberFormat="1" applyFont="1" applyAlignment="1" applyProtection="1">
      <alignment vertical="top"/>
    </xf>
    <xf numFmtId="176" fontId="7" fillId="0" borderId="0" xfId="38" applyNumberFormat="1" applyFont="1" applyProtection="1"/>
    <xf numFmtId="0" fontId="7" fillId="0" borderId="28" xfId="39" applyFont="1" applyBorder="1" applyAlignment="1" applyProtection="1">
      <alignment horizontal="center" vertical="center"/>
    </xf>
    <xf numFmtId="0" fontId="36" fillId="0" borderId="28" xfId="39" applyFont="1" applyBorder="1" applyAlignment="1" applyProtection="1">
      <alignment horizontal="center" vertical="top"/>
    </xf>
    <xf numFmtId="0" fontId="36" fillId="0" borderId="28" xfId="39" applyFont="1" applyBorder="1" applyAlignment="1" applyProtection="1">
      <alignment horizontal="center" vertical="top" wrapText="1"/>
    </xf>
    <xf numFmtId="2" fontId="36" fillId="0" borderId="28" xfId="39" applyNumberFormat="1" applyFont="1" applyBorder="1" applyAlignment="1" applyProtection="1">
      <alignment horizontal="center" vertical="top"/>
    </xf>
    <xf numFmtId="175" fontId="36" fillId="0" borderId="28" xfId="30" applyFont="1" applyFill="1" applyBorder="1" applyAlignment="1" applyProtection="1">
      <alignment horizontal="center" vertical="top"/>
    </xf>
    <xf numFmtId="0" fontId="7" fillId="0" borderId="0" xfId="0" applyFont="1" applyProtection="1"/>
    <xf numFmtId="49" fontId="36" fillId="0" borderId="0" xfId="38" applyNumberFormat="1" applyFont="1" applyAlignment="1" applyProtection="1">
      <alignment horizontal="left" vertical="top" wrapText="1"/>
    </xf>
    <xf numFmtId="49" fontId="36" fillId="0" borderId="0" xfId="29" applyNumberFormat="1" applyFont="1" applyProtection="1"/>
    <xf numFmtId="0" fontId="36" fillId="0" borderId="0" xfId="29" applyFont="1" applyAlignment="1" applyProtection="1">
      <alignment vertical="top"/>
    </xf>
    <xf numFmtId="2" fontId="36" fillId="0" borderId="0" xfId="29" applyNumberFormat="1" applyFont="1" applyAlignment="1" applyProtection="1">
      <alignment vertical="top"/>
    </xf>
    <xf numFmtId="176" fontId="36" fillId="0" borderId="0" xfId="29" applyNumberFormat="1" applyFont="1" applyAlignment="1" applyProtection="1">
      <alignment vertical="top"/>
    </xf>
    <xf numFmtId="49" fontId="7" fillId="0" borderId="0" xfId="38" applyNumberFormat="1" applyFont="1" applyAlignment="1" applyProtection="1">
      <alignment horizontal="center" vertical="top" wrapText="1"/>
    </xf>
    <xf numFmtId="0" fontId="7" fillId="0" borderId="0" xfId="29" applyFont="1" applyAlignment="1" applyProtection="1">
      <alignment vertical="top" wrapText="1"/>
    </xf>
    <xf numFmtId="0" fontId="7" fillId="0" borderId="0" xfId="29" applyFont="1" applyAlignment="1" applyProtection="1">
      <alignment horizontal="right" vertical="top" wrapText="1"/>
    </xf>
    <xf numFmtId="49" fontId="7" fillId="0" borderId="0" xfId="29" applyNumberFormat="1" applyFont="1" applyAlignment="1" applyProtection="1">
      <alignment horizontal="center"/>
    </xf>
    <xf numFmtId="2" fontId="50" fillId="0" borderId="0" xfId="0" applyNumberFormat="1" applyFont="1" applyAlignment="1" applyProtection="1">
      <alignment horizontal="right" vertical="top"/>
    </xf>
    <xf numFmtId="4" fontId="50" fillId="0" borderId="0" xfId="0" applyNumberFormat="1" applyFont="1" applyAlignment="1" applyProtection="1">
      <alignment horizontal="right" vertical="top"/>
    </xf>
    <xf numFmtId="49" fontId="7" fillId="0" borderId="0" xfId="29" applyNumberFormat="1" applyFont="1" applyAlignment="1" applyProtection="1">
      <alignment horizontal="center" vertical="top"/>
    </xf>
    <xf numFmtId="4" fontId="7" fillId="0" borderId="0" xfId="7" applyNumberFormat="1" applyFont="1" applyAlignment="1" applyProtection="1">
      <alignment horizontal="justify" vertical="top" wrapText="1"/>
    </xf>
    <xf numFmtId="0" fontId="7" fillId="0" borderId="0" xfId="29" applyFont="1" applyProtection="1"/>
    <xf numFmtId="0" fontId="7" fillId="0" borderId="0" xfId="38" applyFont="1" applyAlignment="1" applyProtection="1">
      <alignment horizontal="left" vertical="top" wrapText="1"/>
    </xf>
    <xf numFmtId="176" fontId="7" fillId="0" borderId="0" xfId="29" applyNumberFormat="1" applyFont="1" applyProtection="1"/>
    <xf numFmtId="49" fontId="7" fillId="0" borderId="0" xfId="29" applyNumberFormat="1" applyFont="1" applyProtection="1"/>
    <xf numFmtId="0" fontId="7" fillId="0" borderId="0" xfId="38" applyFont="1" applyAlignment="1" applyProtection="1">
      <alignment horizontal="right" vertical="top" wrapText="1"/>
    </xf>
    <xf numFmtId="2" fontId="7" fillId="0" borderId="0" xfId="29" applyNumberFormat="1" applyFont="1" applyAlignment="1" applyProtection="1">
      <alignment horizontal="right" vertical="top"/>
    </xf>
    <xf numFmtId="176" fontId="7" fillId="0" borderId="0" xfId="29" applyNumberFormat="1" applyFont="1" applyAlignment="1" applyProtection="1">
      <alignment vertical="top"/>
    </xf>
    <xf numFmtId="0" fontId="36" fillId="0" borderId="0" xfId="38" applyFont="1" applyAlignment="1" applyProtection="1">
      <alignment horizontal="right" vertical="top" wrapText="1"/>
    </xf>
    <xf numFmtId="2" fontId="36" fillId="0" borderId="0" xfId="38" applyNumberFormat="1" applyFont="1" applyAlignment="1" applyProtection="1">
      <alignment horizontal="right" vertical="top"/>
    </xf>
    <xf numFmtId="4" fontId="36" fillId="0" borderId="0" xfId="38" applyNumberFormat="1" applyFont="1" applyProtection="1"/>
    <xf numFmtId="2" fontId="7" fillId="0" borderId="0" xfId="38" applyNumberFormat="1" applyFont="1" applyProtection="1"/>
    <xf numFmtId="2" fontId="36" fillId="0" borderId="0" xfId="38" applyNumberFormat="1" applyFont="1" applyProtection="1"/>
    <xf numFmtId="0" fontId="7" fillId="0" borderId="0" xfId="29" applyFont="1" applyAlignment="1" applyProtection="1">
      <alignment horizontal="right" wrapText="1"/>
    </xf>
    <xf numFmtId="2" fontId="7" fillId="0" borderId="0" xfId="29" applyNumberFormat="1" applyFont="1" applyAlignment="1" applyProtection="1">
      <alignment horizontal="right"/>
    </xf>
    <xf numFmtId="2" fontId="36" fillId="0" borderId="0" xfId="38" applyNumberFormat="1" applyFont="1" applyAlignment="1" applyProtection="1">
      <alignment horizontal="right"/>
    </xf>
    <xf numFmtId="176" fontId="36" fillId="0" borderId="27" xfId="38" applyNumberFormat="1" applyFont="1" applyBorder="1" applyProtection="1"/>
    <xf numFmtId="49" fontId="7" fillId="0" borderId="0" xfId="29" applyNumberFormat="1" applyFont="1" applyAlignment="1" applyProtection="1">
      <alignment vertical="top"/>
    </xf>
    <xf numFmtId="2" fontId="7" fillId="0" borderId="0" xfId="38" applyNumberFormat="1" applyFont="1" applyAlignment="1" applyProtection="1">
      <alignment horizontal="right" vertical="top"/>
    </xf>
    <xf numFmtId="49" fontId="36" fillId="0" borderId="25" xfId="38" applyNumberFormat="1" applyFont="1" applyBorder="1" applyAlignment="1" applyProtection="1">
      <alignment horizontal="left" vertical="top" wrapText="1"/>
    </xf>
    <xf numFmtId="49" fontId="7" fillId="0" borderId="0" xfId="29" applyNumberFormat="1" applyFont="1" applyAlignment="1" applyProtection="1">
      <alignment horizontal="right" vertical="top"/>
    </xf>
    <xf numFmtId="49" fontId="36" fillId="0" borderId="0" xfId="29" applyNumberFormat="1" applyFont="1" applyAlignment="1" applyProtection="1">
      <alignment horizontal="left"/>
    </xf>
    <xf numFmtId="49" fontId="7" fillId="0" borderId="0" xfId="29" applyNumberFormat="1" applyFont="1" applyAlignment="1" applyProtection="1">
      <alignment horizontal="right"/>
    </xf>
    <xf numFmtId="49" fontId="7" fillId="0" borderId="0" xfId="38" applyNumberFormat="1" applyFont="1" applyAlignment="1" applyProtection="1">
      <alignment horizontal="right" vertical="top" wrapText="1"/>
    </xf>
    <xf numFmtId="176" fontId="36" fillId="0" borderId="4" xfId="38" applyNumberFormat="1" applyFont="1" applyBorder="1" applyAlignment="1" applyProtection="1">
      <alignment vertical="top"/>
    </xf>
    <xf numFmtId="176" fontId="36" fillId="0" borderId="29" xfId="38" applyNumberFormat="1" applyFont="1" applyBorder="1" applyAlignment="1" applyProtection="1">
      <alignment vertical="top"/>
    </xf>
    <xf numFmtId="2" fontId="36" fillId="0" borderId="0" xfId="29" applyNumberFormat="1" applyFont="1" applyAlignment="1" applyProtection="1">
      <alignment horizontal="right" vertical="top"/>
    </xf>
    <xf numFmtId="0" fontId="7" fillId="0" borderId="0" xfId="29" quotePrefix="1" applyFont="1" applyAlignment="1" applyProtection="1">
      <alignment vertical="top" wrapText="1"/>
    </xf>
    <xf numFmtId="176" fontId="36" fillId="0" borderId="26" xfId="38" applyNumberFormat="1" applyFont="1" applyBorder="1" applyAlignment="1" applyProtection="1">
      <alignment vertical="top"/>
    </xf>
    <xf numFmtId="0" fontId="36" fillId="0" borderId="26" xfId="29" applyFont="1" applyBorder="1" applyAlignment="1" applyProtection="1">
      <alignment vertical="top"/>
    </xf>
    <xf numFmtId="179" fontId="50" fillId="0" borderId="0" xfId="0" applyNumberFormat="1" applyFont="1" applyProtection="1"/>
    <xf numFmtId="2" fontId="7" fillId="0" borderId="0" xfId="38" applyNumberFormat="1" applyFont="1" applyAlignment="1" applyProtection="1">
      <alignment horizontal="right"/>
    </xf>
    <xf numFmtId="49" fontId="7" fillId="4" borderId="0" xfId="29" applyNumberFormat="1" applyFont="1" applyFill="1" applyAlignment="1" applyProtection="1">
      <alignment horizontal="center" vertical="top"/>
    </xf>
    <xf numFmtId="4" fontId="7" fillId="4" borderId="0" xfId="7" applyNumberFormat="1" applyFont="1" applyFill="1" applyAlignment="1" applyProtection="1">
      <alignment horizontal="justify" vertical="top" wrapText="1"/>
    </xf>
    <xf numFmtId="0" fontId="7" fillId="4" borderId="0" xfId="29" applyFont="1" applyFill="1" applyAlignment="1" applyProtection="1">
      <alignment horizontal="right" vertical="top" wrapText="1"/>
    </xf>
    <xf numFmtId="2" fontId="7" fillId="4" borderId="0" xfId="38" applyNumberFormat="1" applyFont="1" applyFill="1" applyAlignment="1" applyProtection="1">
      <alignment horizontal="right" vertical="top"/>
    </xf>
    <xf numFmtId="176" fontId="7" fillId="4" borderId="0" xfId="38" applyNumberFormat="1" applyFont="1" applyFill="1" applyAlignment="1" applyProtection="1">
      <alignment vertical="top"/>
    </xf>
    <xf numFmtId="49" fontId="36" fillId="0" borderId="25" xfId="38" applyNumberFormat="1" applyFont="1" applyBorder="1" applyAlignment="1" applyProtection="1">
      <alignment horizontal="left" vertical="center" wrapText="1"/>
    </xf>
    <xf numFmtId="0" fontId="36" fillId="0" borderId="26" xfId="29" applyFont="1" applyBorder="1" applyAlignment="1" applyProtection="1">
      <alignment vertical="center"/>
    </xf>
    <xf numFmtId="4" fontId="36" fillId="0" borderId="26" xfId="38" applyNumberFormat="1" applyFont="1" applyBorder="1" applyAlignment="1" applyProtection="1">
      <alignment horizontal="left" vertical="center" wrapText="1"/>
    </xf>
    <xf numFmtId="2" fontId="36" fillId="0" borderId="26" xfId="38" applyNumberFormat="1" applyFont="1" applyBorder="1" applyAlignment="1" applyProtection="1">
      <alignment vertical="center"/>
    </xf>
    <xf numFmtId="176" fontId="36" fillId="0" borderId="27" xfId="38" applyNumberFormat="1" applyFont="1" applyBorder="1" applyAlignment="1" applyProtection="1">
      <alignment vertical="center"/>
    </xf>
    <xf numFmtId="0" fontId="36" fillId="0" borderId="0" xfId="38" applyFont="1" applyAlignment="1" applyProtection="1">
      <alignment vertical="center"/>
    </xf>
    <xf numFmtId="4" fontId="36" fillId="0" borderId="0" xfId="38" applyNumberFormat="1" applyFont="1" applyAlignment="1" applyProtection="1">
      <alignment vertical="center"/>
    </xf>
    <xf numFmtId="2" fontId="36" fillId="0" borderId="0" xfId="38" applyNumberFormat="1" applyFont="1" applyAlignment="1" applyProtection="1">
      <alignment vertical="center"/>
    </xf>
    <xf numFmtId="176" fontId="7" fillId="0" borderId="0" xfId="38" applyNumberFormat="1" applyFont="1" applyAlignment="1" applyProtection="1">
      <alignment vertical="center"/>
    </xf>
    <xf numFmtId="4" fontId="36" fillId="0" borderId="0" xfId="38" applyNumberFormat="1" applyFont="1" applyAlignment="1" applyProtection="1">
      <alignment horizontal="left" vertical="center" wrapText="1"/>
    </xf>
    <xf numFmtId="176" fontId="36" fillId="0" borderId="18" xfId="38" applyNumberFormat="1" applyFont="1" applyBorder="1" applyAlignment="1" applyProtection="1">
      <alignment vertical="center"/>
    </xf>
    <xf numFmtId="4" fontId="36" fillId="0" borderId="26" xfId="38" applyNumberFormat="1" applyFont="1" applyBorder="1" applyAlignment="1" applyProtection="1">
      <alignment vertical="center"/>
    </xf>
    <xf numFmtId="177" fontId="7" fillId="0" borderId="0" xfId="38" applyNumberFormat="1" applyFont="1" applyAlignment="1" applyProtection="1">
      <alignment vertical="center"/>
      <protection locked="0"/>
    </xf>
    <xf numFmtId="175" fontId="36" fillId="0" borderId="28" xfId="30" applyFont="1" applyFill="1" applyBorder="1" applyAlignment="1" applyProtection="1">
      <alignment horizontal="center" vertical="top"/>
      <protection locked="0"/>
    </xf>
    <xf numFmtId="177" fontId="36" fillId="0" borderId="0" xfId="38" applyNumberFormat="1" applyFont="1" applyAlignment="1" applyProtection="1">
      <alignment vertical="center"/>
      <protection locked="0"/>
    </xf>
    <xf numFmtId="0" fontId="36" fillId="0" borderId="0" xfId="29" applyFont="1" applyAlignment="1" applyProtection="1">
      <alignment vertical="center"/>
      <protection locked="0"/>
    </xf>
    <xf numFmtId="0" fontId="36" fillId="0" borderId="0" xfId="38" applyFont="1" applyAlignment="1" applyProtection="1">
      <alignment vertical="center"/>
      <protection locked="0"/>
    </xf>
    <xf numFmtId="173" fontId="37" fillId="0" borderId="3" xfId="5" applyNumberFormat="1" applyFont="1" applyBorder="1" applyProtection="1"/>
    <xf numFmtId="0" fontId="47" fillId="0" borderId="0" xfId="5" applyFont="1" applyProtection="1"/>
    <xf numFmtId="4" fontId="38" fillId="0" borderId="0" xfId="5" applyNumberFormat="1" applyFont="1" applyProtection="1"/>
    <xf numFmtId="0" fontId="37" fillId="0" borderId="0" xfId="5" applyFont="1" applyProtection="1"/>
    <xf numFmtId="0" fontId="44" fillId="0" borderId="0" xfId="5" applyFont="1" applyProtection="1"/>
    <xf numFmtId="4" fontId="39" fillId="0" borderId="0" xfId="5" applyNumberFormat="1" applyFont="1" applyProtection="1"/>
    <xf numFmtId="0" fontId="40" fillId="0" borderId="0" xfId="5" applyFont="1" applyProtection="1"/>
    <xf numFmtId="0" fontId="41" fillId="0" borderId="0" xfId="0" applyFont="1" applyAlignment="1" applyProtection="1">
      <alignment horizontal="left"/>
    </xf>
    <xf numFmtId="0" fontId="16" fillId="0" borderId="0" xfId="0" applyFont="1" applyProtection="1"/>
    <xf numFmtId="0" fontId="16" fillId="0" borderId="0" xfId="0" applyFont="1" applyAlignment="1" applyProtection="1">
      <alignment horizontal="center"/>
    </xf>
    <xf numFmtId="173" fontId="16" fillId="0" borderId="0" xfId="0" applyNumberFormat="1" applyFont="1" applyAlignment="1" applyProtection="1">
      <alignment horizontal="center"/>
    </xf>
    <xf numFmtId="0" fontId="41" fillId="0" borderId="0" xfId="0" applyFont="1" applyProtection="1"/>
    <xf numFmtId="0" fontId="41" fillId="0" borderId="0" xfId="0" applyFont="1" applyAlignment="1" applyProtection="1">
      <alignment horizontal="center"/>
    </xf>
    <xf numFmtId="173" fontId="41" fillId="0" borderId="0" xfId="0" applyNumberFormat="1" applyFont="1" applyAlignment="1" applyProtection="1">
      <alignment horizontal="center"/>
    </xf>
    <xf numFmtId="49" fontId="36" fillId="0" borderId="2" xfId="6" applyNumberFormat="1" applyFont="1" applyBorder="1" applyAlignment="1" applyProtection="1">
      <alignment horizontal="left" vertical="center"/>
    </xf>
    <xf numFmtId="170" fontId="36" fillId="0" borderId="2" xfId="6" applyNumberFormat="1" applyFont="1" applyBorder="1" applyAlignment="1" applyProtection="1">
      <alignment horizontal="left" vertical="center"/>
    </xf>
    <xf numFmtId="173" fontId="36" fillId="0" borderId="2" xfId="6" applyNumberFormat="1" applyFont="1" applyBorder="1" applyAlignment="1" applyProtection="1">
      <alignment horizontal="left" vertical="center"/>
    </xf>
    <xf numFmtId="173" fontId="36" fillId="0" borderId="2" xfId="6" applyNumberFormat="1" applyFont="1" applyBorder="1" applyAlignment="1" applyProtection="1">
      <alignment horizontal="center" vertical="center"/>
    </xf>
    <xf numFmtId="0" fontId="41" fillId="0" borderId="15" xfId="0" applyFont="1" applyBorder="1" applyAlignment="1" applyProtection="1">
      <alignment horizontal="left"/>
    </xf>
    <xf numFmtId="0" fontId="16" fillId="0" borderId="15" xfId="0" applyFont="1" applyBorder="1" applyProtection="1"/>
    <xf numFmtId="0" fontId="16" fillId="0" borderId="15" xfId="0" applyFont="1" applyBorder="1" applyAlignment="1" applyProtection="1">
      <alignment horizontal="center"/>
    </xf>
    <xf numFmtId="173" fontId="16" fillId="0" borderId="15" xfId="0" applyNumberFormat="1" applyFont="1" applyBorder="1" applyAlignment="1" applyProtection="1">
      <alignment horizontal="center"/>
    </xf>
    <xf numFmtId="0" fontId="41" fillId="0" borderId="21" xfId="0" applyFont="1" applyBorder="1" applyAlignment="1" applyProtection="1">
      <alignment horizontal="left"/>
    </xf>
    <xf numFmtId="0" fontId="16" fillId="0" borderId="21" xfId="0" applyFont="1" applyBorder="1" applyProtection="1"/>
    <xf numFmtId="0" fontId="16" fillId="0" borderId="21" xfId="0" applyFont="1" applyBorder="1" applyAlignment="1" applyProtection="1">
      <alignment horizontal="center"/>
    </xf>
    <xf numFmtId="173" fontId="16" fillId="0" borderId="21" xfId="0" applyNumberFormat="1" applyFont="1" applyBorder="1" applyAlignment="1" applyProtection="1">
      <alignment horizontal="center"/>
    </xf>
    <xf numFmtId="0" fontId="41" fillId="0" borderId="16" xfId="0" applyFont="1" applyBorder="1" applyAlignment="1" applyProtection="1">
      <alignment horizontal="left"/>
    </xf>
    <xf numFmtId="0" fontId="16" fillId="0" borderId="16" xfId="0" applyFont="1" applyBorder="1" applyProtection="1"/>
    <xf numFmtId="0" fontId="16" fillId="0" borderId="16" xfId="0" applyFont="1" applyBorder="1" applyAlignment="1" applyProtection="1">
      <alignment horizontal="center"/>
    </xf>
    <xf numFmtId="173" fontId="16" fillId="0" borderId="16" xfId="0" applyNumberFormat="1" applyFont="1" applyBorder="1" applyAlignment="1" applyProtection="1">
      <alignment horizontal="center"/>
    </xf>
    <xf numFmtId="0" fontId="41" fillId="0" borderId="4" xfId="0" applyFont="1" applyBorder="1" applyAlignment="1" applyProtection="1">
      <alignment horizontal="left"/>
    </xf>
    <xf numFmtId="0" fontId="41" fillId="0" borderId="4" xfId="0" applyFont="1" applyBorder="1" applyProtection="1"/>
    <xf numFmtId="0" fontId="41" fillId="0" borderId="4" xfId="0" applyFont="1" applyBorder="1" applyAlignment="1" applyProtection="1">
      <alignment horizontal="center"/>
    </xf>
    <xf numFmtId="173" fontId="41" fillId="0" borderId="4" xfId="0" applyNumberFormat="1" applyFont="1" applyBorder="1" applyAlignment="1" applyProtection="1">
      <alignment horizontal="center"/>
    </xf>
    <xf numFmtId="2" fontId="36" fillId="0" borderId="0" xfId="0" applyNumberFormat="1" applyFont="1" applyAlignment="1" applyProtection="1">
      <alignment horizontal="left" vertical="top"/>
    </xf>
    <xf numFmtId="2" fontId="7" fillId="0" borderId="0" xfId="0" applyNumberFormat="1" applyFont="1" applyAlignment="1" applyProtection="1">
      <alignment horizontal="left" vertical="top"/>
    </xf>
    <xf numFmtId="0" fontId="16" fillId="0" borderId="0" xfId="0" applyFont="1" applyAlignment="1" applyProtection="1">
      <alignment horizontal="left" vertical="top" wrapText="1"/>
    </xf>
    <xf numFmtId="49" fontId="42" fillId="0" borderId="0" xfId="5" applyNumberFormat="1" applyFont="1" applyAlignment="1" applyProtection="1">
      <alignment horizontal="left" vertical="top"/>
    </xf>
    <xf numFmtId="49" fontId="40" fillId="0" borderId="0" xfId="5" applyNumberFormat="1" applyFont="1" applyAlignment="1" applyProtection="1">
      <alignment horizontal="left" vertical="top" wrapText="1"/>
    </xf>
    <xf numFmtId="4" fontId="40" fillId="0" borderId="0" xfId="5" applyNumberFormat="1" applyFont="1" applyAlignment="1" applyProtection="1">
      <alignment horizontal="right"/>
    </xf>
    <xf numFmtId="173" fontId="7" fillId="0" borderId="0" xfId="5" applyNumberFormat="1" applyFont="1" applyProtection="1"/>
    <xf numFmtId="173" fontId="40" fillId="0" borderId="0" xfId="5" applyNumberFormat="1" applyFont="1" applyProtection="1"/>
    <xf numFmtId="0" fontId="43" fillId="2" borderId="0" xfId="0" applyFont="1" applyFill="1" applyAlignment="1" applyProtection="1">
      <alignment horizontal="left" vertical="center"/>
    </xf>
    <xf numFmtId="0" fontId="43" fillId="2" borderId="0" xfId="0" applyFont="1" applyFill="1" applyAlignment="1" applyProtection="1">
      <alignment horizontal="center" vertical="center" wrapText="1"/>
    </xf>
    <xf numFmtId="0" fontId="43" fillId="2" borderId="0" xfId="0" applyFont="1" applyFill="1" applyAlignment="1" applyProtection="1">
      <alignment horizontal="center" vertical="center"/>
    </xf>
    <xf numFmtId="173" fontId="43" fillId="2" borderId="0" xfId="0" applyNumberFormat="1" applyFont="1" applyFill="1" applyAlignment="1" applyProtection="1">
      <alignment horizontal="center" vertical="center"/>
    </xf>
    <xf numFmtId="1" fontId="36" fillId="0" borderId="0" xfId="5" applyNumberFormat="1" applyFont="1" applyAlignment="1" applyProtection="1">
      <alignment horizontal="left" vertical="top"/>
    </xf>
    <xf numFmtId="49" fontId="36" fillId="0" borderId="0" xfId="5" applyNumberFormat="1" applyFont="1" applyAlignment="1" applyProtection="1">
      <alignment horizontal="left" vertical="top" wrapText="1"/>
    </xf>
    <xf numFmtId="4" fontId="7" fillId="0" borderId="0" xfId="5" applyNumberFormat="1" applyFont="1" applyAlignment="1" applyProtection="1">
      <alignment horizontal="right"/>
    </xf>
    <xf numFmtId="49" fontId="36" fillId="0" borderId="0" xfId="5" applyNumberFormat="1" applyFont="1" applyAlignment="1" applyProtection="1">
      <alignment horizontal="left" vertical="top"/>
    </xf>
    <xf numFmtId="49" fontId="7" fillId="0" borderId="0" xfId="5" applyNumberFormat="1" applyFont="1" applyAlignment="1" applyProtection="1">
      <alignment horizontal="left" vertical="top" wrapText="1"/>
    </xf>
    <xf numFmtId="2" fontId="36" fillId="0" borderId="0" xfId="5" applyNumberFormat="1" applyFont="1" applyAlignment="1" applyProtection="1">
      <alignment horizontal="left" vertical="top"/>
    </xf>
    <xf numFmtId="166" fontId="7" fillId="0" borderId="0" xfId="5" applyNumberFormat="1" applyFont="1" applyAlignment="1" applyProtection="1">
      <alignment horizontal="right"/>
    </xf>
    <xf numFmtId="0" fontId="7" fillId="0" borderId="0" xfId="5" applyFont="1" applyAlignment="1" applyProtection="1">
      <alignment horizontal="left" vertical="top" wrapText="1"/>
    </xf>
    <xf numFmtId="49" fontId="7" fillId="0" borderId="0" xfId="5" applyNumberFormat="1" applyFont="1" applyFill="1" applyAlignment="1" applyProtection="1">
      <alignment horizontal="left" vertical="top" wrapText="1"/>
    </xf>
    <xf numFmtId="4" fontId="7" fillId="0" borderId="0" xfId="5" applyNumberFormat="1" applyFont="1" applyAlignment="1" applyProtection="1">
      <alignment horizontal="right" vertical="top"/>
    </xf>
    <xf numFmtId="173" fontId="7" fillId="0" borderId="0" xfId="5" applyNumberFormat="1" applyFont="1" applyAlignment="1" applyProtection="1">
      <alignment vertical="top"/>
    </xf>
    <xf numFmtId="0" fontId="7" fillId="0" borderId="0" xfId="0" applyFont="1" applyAlignment="1" applyProtection="1">
      <alignment wrapText="1"/>
    </xf>
    <xf numFmtId="165" fontId="40" fillId="0" borderId="0" xfId="5" applyNumberFormat="1" applyFont="1" applyProtection="1"/>
    <xf numFmtId="49" fontId="7" fillId="0" borderId="0" xfId="5" applyNumberFormat="1" applyFont="1" applyAlignment="1" applyProtection="1">
      <alignment horizontal="justify" vertical="top" wrapText="1"/>
    </xf>
    <xf numFmtId="49" fontId="36" fillId="0" borderId="0" xfId="5" applyNumberFormat="1" applyFont="1" applyAlignment="1" applyProtection="1">
      <alignment horizontal="left"/>
    </xf>
    <xf numFmtId="0" fontId="44" fillId="0" borderId="0" xfId="5" applyFont="1" applyAlignment="1" applyProtection="1">
      <alignment wrapText="1"/>
    </xf>
    <xf numFmtId="0" fontId="40" fillId="0" borderId="0" xfId="5" applyFont="1" applyAlignment="1" applyProtection="1">
      <alignment wrapText="1"/>
    </xf>
    <xf numFmtId="49" fontId="45" fillId="0" borderId="7" xfId="5" applyNumberFormat="1" applyFont="1" applyBorder="1" applyAlignment="1" applyProtection="1">
      <alignment horizontal="left" vertical="top"/>
    </xf>
    <xf numFmtId="49" fontId="36" fillId="0" borderId="5" xfId="5" applyNumberFormat="1" applyFont="1" applyBorder="1" applyAlignment="1" applyProtection="1">
      <alignment horizontal="left" vertical="top" wrapText="1"/>
    </xf>
    <xf numFmtId="4" fontId="36" fillId="0" borderId="5" xfId="5" applyNumberFormat="1" applyFont="1" applyBorder="1" applyAlignment="1" applyProtection="1">
      <alignment horizontal="right"/>
    </xf>
    <xf numFmtId="173" fontId="36" fillId="0" borderId="5" xfId="5" applyNumberFormat="1" applyFont="1" applyBorder="1" applyProtection="1"/>
    <xf numFmtId="4" fontId="36" fillId="0" borderId="0" xfId="5" applyNumberFormat="1" applyFont="1" applyAlignment="1" applyProtection="1">
      <alignment horizontal="right"/>
    </xf>
    <xf numFmtId="173" fontId="36" fillId="0" borderId="0" xfId="5" applyNumberFormat="1" applyFont="1" applyProtection="1"/>
    <xf numFmtId="4" fontId="7" fillId="0" borderId="0" xfId="5" applyNumberFormat="1" applyFont="1" applyProtection="1"/>
    <xf numFmtId="173" fontId="7" fillId="0" borderId="0" xfId="5" applyNumberFormat="1" applyFont="1" applyAlignment="1" applyProtection="1">
      <alignment horizontal="right"/>
    </xf>
    <xf numFmtId="49" fontId="36" fillId="0" borderId="11" xfId="5" applyNumberFormat="1" applyFont="1" applyBorder="1" applyAlignment="1" applyProtection="1">
      <alignment horizontal="left" vertical="top"/>
    </xf>
    <xf numFmtId="49" fontId="7" fillId="0" borderId="11" xfId="5" applyNumberFormat="1" applyFont="1" applyBorder="1" applyAlignment="1" applyProtection="1">
      <alignment horizontal="left" vertical="top" wrapText="1"/>
    </xf>
    <xf numFmtId="4" fontId="7" fillId="0" borderId="11" xfId="5" applyNumberFormat="1" applyFont="1" applyBorder="1" applyAlignment="1" applyProtection="1">
      <alignment horizontal="right"/>
    </xf>
    <xf numFmtId="173" fontId="7" fillId="0" borderId="11" xfId="5" applyNumberFormat="1" applyFont="1" applyBorder="1" applyProtection="1"/>
    <xf numFmtId="49" fontId="45" fillId="0" borderId="0" xfId="5" applyNumberFormat="1" applyFont="1" applyAlignment="1" applyProtection="1">
      <alignment horizontal="left" vertical="top"/>
    </xf>
    <xf numFmtId="0" fontId="46" fillId="0" borderId="0" xfId="5" applyFont="1" applyProtection="1"/>
    <xf numFmtId="4" fontId="7" fillId="0" borderId="11" xfId="5" applyNumberFormat="1" applyFont="1" applyBorder="1" applyAlignment="1" applyProtection="1">
      <alignment horizontal="right" vertical="top"/>
    </xf>
    <xf numFmtId="173" fontId="7" fillId="0" borderId="11" xfId="5" applyNumberFormat="1" applyFont="1" applyBorder="1" applyAlignment="1" applyProtection="1">
      <alignment vertical="top"/>
    </xf>
    <xf numFmtId="49" fontId="36" fillId="0" borderId="5" xfId="5" applyNumberFormat="1" applyFont="1" applyBorder="1" applyAlignment="1" applyProtection="1">
      <alignment horizontal="left" vertical="top"/>
    </xf>
    <xf numFmtId="4" fontId="40" fillId="0" borderId="5" xfId="5" applyNumberFormat="1" applyFont="1" applyBorder="1" applyAlignment="1" applyProtection="1">
      <alignment horizontal="right"/>
    </xf>
    <xf numFmtId="49" fontId="36" fillId="0" borderId="0" xfId="5" applyNumberFormat="1" applyFont="1" applyBorder="1" applyAlignment="1" applyProtection="1">
      <alignment horizontal="left" vertical="top"/>
    </xf>
    <xf numFmtId="49" fontId="36" fillId="0" borderId="0" xfId="5" applyNumberFormat="1" applyFont="1" applyBorder="1" applyAlignment="1" applyProtection="1">
      <alignment horizontal="left" vertical="top" wrapText="1"/>
    </xf>
    <xf numFmtId="4" fontId="40" fillId="0" borderId="0" xfId="5" applyNumberFormat="1" applyFont="1" applyBorder="1" applyAlignment="1" applyProtection="1">
      <alignment horizontal="right"/>
    </xf>
    <xf numFmtId="173" fontId="36" fillId="0" borderId="0" xfId="5" applyNumberFormat="1" applyFont="1" applyBorder="1" applyProtection="1"/>
    <xf numFmtId="2" fontId="36" fillId="0" borderId="11" xfId="5" applyNumberFormat="1" applyFont="1" applyBorder="1" applyAlignment="1" applyProtection="1">
      <alignment horizontal="left" vertical="top"/>
    </xf>
    <xf numFmtId="173" fontId="36" fillId="0" borderId="0" xfId="5" applyNumberFormat="1" applyFont="1" applyAlignment="1" applyProtection="1">
      <alignment vertical="top"/>
    </xf>
    <xf numFmtId="49" fontId="36" fillId="0" borderId="0" xfId="5" applyNumberFormat="1" applyFont="1" applyFill="1" applyAlignment="1" applyProtection="1">
      <alignment horizontal="left" vertical="top"/>
    </xf>
    <xf numFmtId="4" fontId="7" fillId="0" borderId="0" xfId="5" applyNumberFormat="1" applyFont="1" applyFill="1" applyAlignment="1" applyProtection="1">
      <alignment horizontal="right"/>
    </xf>
    <xf numFmtId="173" fontId="7" fillId="0" borderId="0" xfId="5" applyNumberFormat="1" applyFont="1" applyFill="1" applyProtection="1"/>
    <xf numFmtId="0" fontId="44" fillId="0" borderId="0" xfId="5" applyFont="1" applyFill="1" applyProtection="1"/>
    <xf numFmtId="4" fontId="39" fillId="0" borderId="0" xfId="5" applyNumberFormat="1" applyFont="1" applyFill="1" applyProtection="1"/>
    <xf numFmtId="0" fontId="40" fillId="0" borderId="0" xfId="5" applyFont="1" applyFill="1" applyProtection="1"/>
    <xf numFmtId="49" fontId="36" fillId="0" borderId="6" xfId="5" applyNumberFormat="1" applyFont="1" applyBorder="1" applyAlignment="1" applyProtection="1">
      <alignment horizontal="left" vertical="top"/>
    </xf>
    <xf numFmtId="49" fontId="36" fillId="0" borderId="6" xfId="5" applyNumberFormat="1" applyFont="1" applyBorder="1" applyAlignment="1" applyProtection="1">
      <alignment horizontal="left" vertical="top" wrapText="1"/>
    </xf>
    <xf numFmtId="4" fontId="36" fillId="0" borderId="6" xfId="5" applyNumberFormat="1" applyFont="1" applyBorder="1" applyAlignment="1" applyProtection="1">
      <alignment horizontal="right"/>
    </xf>
    <xf numFmtId="173" fontId="36" fillId="0" borderId="6" xfId="5" applyNumberFormat="1" applyFont="1" applyBorder="1" applyProtection="1"/>
    <xf numFmtId="0" fontId="40" fillId="0" borderId="0" xfId="5" applyFont="1" applyAlignment="1" applyProtection="1">
      <alignment horizontal="left"/>
    </xf>
    <xf numFmtId="0" fontId="41" fillId="0" borderId="0" xfId="37" applyFont="1" applyAlignment="1" applyProtection="1">
      <alignment horizontal="left" vertical="top"/>
    </xf>
    <xf numFmtId="0" fontId="41" fillId="0" borderId="0" xfId="37" applyFont="1" applyProtection="1"/>
    <xf numFmtId="0" fontId="41" fillId="0" borderId="0" xfId="37" applyFont="1" applyAlignment="1" applyProtection="1">
      <alignment horizontal="center"/>
    </xf>
    <xf numFmtId="173" fontId="41" fillId="0" borderId="0" xfId="37" applyNumberFormat="1" applyFont="1" applyAlignment="1" applyProtection="1">
      <alignment horizontal="center"/>
    </xf>
    <xf numFmtId="0" fontId="16" fillId="0" borderId="0" xfId="37" applyFont="1" applyProtection="1"/>
    <xf numFmtId="0" fontId="16" fillId="0" borderId="0" xfId="37" applyFont="1" applyAlignment="1" applyProtection="1">
      <alignment horizontal="center"/>
    </xf>
    <xf numFmtId="173" fontId="16" fillId="0" borderId="0" xfId="37" applyNumberFormat="1" applyFont="1" applyAlignment="1" applyProtection="1">
      <alignment horizontal="center"/>
    </xf>
    <xf numFmtId="49" fontId="36" fillId="0" borderId="2" xfId="6" applyNumberFormat="1" applyFont="1" applyBorder="1" applyAlignment="1" applyProtection="1">
      <alignment horizontal="center" vertical="top"/>
    </xf>
    <xf numFmtId="170" fontId="36" fillId="0" borderId="2" xfId="6" applyNumberFormat="1" applyFont="1" applyBorder="1" applyAlignment="1" applyProtection="1">
      <alignment horizontal="center" vertical="center"/>
    </xf>
    <xf numFmtId="0" fontId="41" fillId="0" borderId="17" xfId="37" applyFont="1" applyBorder="1" applyAlignment="1" applyProtection="1">
      <alignment horizontal="left" vertical="top"/>
    </xf>
    <xf numFmtId="0" fontId="16" fillId="0" borderId="17" xfId="37" applyFont="1" applyBorder="1" applyProtection="1"/>
    <xf numFmtId="0" fontId="16" fillId="0" borderId="17" xfId="37" applyFont="1" applyBorder="1" applyAlignment="1" applyProtection="1">
      <alignment horizontal="center"/>
    </xf>
    <xf numFmtId="173" fontId="16" fillId="0" borderId="17" xfId="37" applyNumberFormat="1" applyFont="1" applyBorder="1" applyAlignment="1" applyProtection="1">
      <alignment horizontal="center"/>
    </xf>
    <xf numFmtId="0" fontId="41" fillId="0" borderId="18" xfId="37" applyFont="1" applyBorder="1" applyAlignment="1" applyProtection="1">
      <alignment horizontal="left" vertical="top"/>
    </xf>
    <xf numFmtId="0" fontId="16" fillId="0" borderId="18" xfId="37" applyFont="1" applyBorder="1" applyProtection="1"/>
    <xf numFmtId="0" fontId="16" fillId="0" borderId="18" xfId="37" applyFont="1" applyBorder="1" applyAlignment="1" applyProtection="1">
      <alignment horizontal="center"/>
    </xf>
    <xf numFmtId="173" fontId="16" fillId="0" borderId="18" xfId="37" applyNumberFormat="1" applyFont="1" applyBorder="1" applyAlignment="1" applyProtection="1">
      <alignment horizontal="center"/>
    </xf>
    <xf numFmtId="0" fontId="41" fillId="0" borderId="4" xfId="37" applyFont="1" applyBorder="1" applyAlignment="1" applyProtection="1">
      <alignment horizontal="left" vertical="top"/>
    </xf>
    <xf numFmtId="0" fontId="41" fillId="0" borderId="4" xfId="37" applyFont="1" applyBorder="1" applyProtection="1"/>
    <xf numFmtId="0" fontId="41" fillId="0" borderId="4" xfId="37" applyFont="1" applyBorder="1" applyAlignment="1" applyProtection="1">
      <alignment horizontal="center"/>
    </xf>
    <xf numFmtId="173" fontId="41" fillId="0" borderId="4" xfId="37" applyNumberFormat="1" applyFont="1" applyBorder="1" applyAlignment="1" applyProtection="1">
      <alignment horizontal="center"/>
    </xf>
    <xf numFmtId="2" fontId="36" fillId="0" borderId="0" xfId="37" applyNumberFormat="1" applyFont="1" applyAlignment="1" applyProtection="1">
      <alignment vertical="top"/>
    </xf>
    <xf numFmtId="2" fontId="7" fillId="0" borderId="0" xfId="37" applyNumberFormat="1" applyFont="1" applyAlignment="1" applyProtection="1">
      <alignment vertical="top"/>
    </xf>
    <xf numFmtId="0" fontId="16" fillId="0" borderId="0" xfId="37" applyFont="1" applyAlignment="1" applyProtection="1">
      <alignment horizontal="left" vertical="top" wrapText="1"/>
    </xf>
    <xf numFmtId="0" fontId="43" fillId="2" borderId="0" xfId="15" applyFont="1" applyFill="1" applyAlignment="1" applyProtection="1">
      <alignment horizontal="right" vertical="top"/>
    </xf>
    <xf numFmtId="0" fontId="43" fillId="2" borderId="0" xfId="15" applyFont="1" applyFill="1" applyAlignment="1" applyProtection="1">
      <alignment horizontal="center" vertical="top" wrapText="1"/>
    </xf>
    <xf numFmtId="0" fontId="43" fillId="2" borderId="0" xfId="15" applyFont="1" applyFill="1" applyAlignment="1" applyProtection="1">
      <alignment horizontal="center" vertical="top"/>
    </xf>
    <xf numFmtId="173" fontId="43" fillId="2" borderId="0" xfId="15" applyNumberFormat="1" applyFont="1" applyFill="1" applyAlignment="1" applyProtection="1">
      <alignment horizontal="center" vertical="top"/>
    </xf>
    <xf numFmtId="49" fontId="36" fillId="0" borderId="0" xfId="5" applyNumberFormat="1" applyFont="1" applyAlignment="1" applyProtection="1">
      <alignment vertical="top" wrapText="1"/>
    </xf>
    <xf numFmtId="49" fontId="7" fillId="0" borderId="0" xfId="5" applyNumberFormat="1" applyFont="1" applyAlignment="1" applyProtection="1">
      <alignment vertical="top" wrapText="1"/>
    </xf>
    <xf numFmtId="0" fontId="41" fillId="0" borderId="19" xfId="37" applyFont="1" applyBorder="1" applyAlignment="1" applyProtection="1">
      <alignment horizontal="left" vertical="top"/>
    </xf>
    <xf numFmtId="0" fontId="16" fillId="0" borderId="19" xfId="37" applyFont="1" applyBorder="1" applyProtection="1"/>
    <xf numFmtId="0" fontId="16" fillId="0" borderId="19" xfId="37" applyFont="1" applyBorder="1" applyAlignment="1" applyProtection="1">
      <alignment horizontal="center"/>
    </xf>
    <xf numFmtId="173" fontId="16" fillId="0" borderId="19" xfId="37" applyNumberFormat="1" applyFont="1" applyBorder="1" applyAlignment="1" applyProtection="1">
      <alignment horizontal="center"/>
    </xf>
    <xf numFmtId="49" fontId="36" fillId="0" borderId="7" xfId="5" applyNumberFormat="1" applyFont="1" applyBorder="1" applyAlignment="1" applyProtection="1">
      <alignment horizontal="left" vertical="top"/>
    </xf>
    <xf numFmtId="49" fontId="36" fillId="0" borderId="7" xfId="5" applyNumberFormat="1" applyFont="1" applyBorder="1" applyAlignment="1" applyProtection="1">
      <alignment vertical="top" wrapText="1"/>
    </xf>
    <xf numFmtId="4" fontId="36" fillId="0" borderId="7" xfId="5" applyNumberFormat="1" applyFont="1" applyBorder="1" applyAlignment="1" applyProtection="1">
      <alignment horizontal="center"/>
    </xf>
    <xf numFmtId="173" fontId="36" fillId="0" borderId="7" xfId="5" applyNumberFormat="1" applyFont="1" applyBorder="1" applyProtection="1"/>
    <xf numFmtId="49" fontId="36" fillId="0" borderId="0" xfId="5" applyNumberFormat="1" applyFont="1" applyAlignment="1" applyProtection="1">
      <alignment horizontal="justify" vertical="top" wrapText="1"/>
    </xf>
    <xf numFmtId="173" fontId="41" fillId="0" borderId="0" xfId="37" applyNumberFormat="1" applyFont="1" applyAlignment="1" applyProtection="1">
      <alignment horizontal="center"/>
      <protection locked="0"/>
    </xf>
    <xf numFmtId="173" fontId="16" fillId="0" borderId="0" xfId="37" applyNumberFormat="1" applyFont="1" applyAlignment="1" applyProtection="1">
      <alignment horizontal="center"/>
      <protection locked="0"/>
    </xf>
    <xf numFmtId="173" fontId="36" fillId="0" borderId="2" xfId="6" applyNumberFormat="1" applyFont="1" applyBorder="1" applyAlignment="1" applyProtection="1">
      <alignment horizontal="left" vertical="center"/>
      <protection locked="0"/>
    </xf>
    <xf numFmtId="173" fontId="16" fillId="0" borderId="17" xfId="37" applyNumberFormat="1" applyFont="1" applyBorder="1" applyAlignment="1" applyProtection="1">
      <alignment horizontal="center"/>
      <protection locked="0"/>
    </xf>
    <xf numFmtId="173" fontId="16" fillId="0" borderId="18" xfId="37" applyNumberFormat="1" applyFont="1" applyBorder="1" applyAlignment="1" applyProtection="1">
      <alignment horizontal="center"/>
      <protection locked="0"/>
    </xf>
    <xf numFmtId="173" fontId="41" fillId="0" borderId="4" xfId="37" applyNumberFormat="1" applyFont="1" applyBorder="1" applyAlignment="1" applyProtection="1">
      <alignment horizontal="center"/>
      <protection locked="0"/>
    </xf>
    <xf numFmtId="173" fontId="16" fillId="0" borderId="19" xfId="37" applyNumberFormat="1" applyFont="1" applyBorder="1" applyAlignment="1" applyProtection="1">
      <alignment horizontal="center"/>
      <protection locked="0"/>
    </xf>
    <xf numFmtId="173" fontId="23" fillId="0" borderId="3" xfId="5" applyNumberFormat="1" applyFont="1" applyBorder="1" applyProtection="1"/>
    <xf numFmtId="0" fontId="34" fillId="0" borderId="0" xfId="5" applyFont="1" applyProtection="1"/>
    <xf numFmtId="4" fontId="24" fillId="0" borderId="0" xfId="5" applyNumberFormat="1" applyFont="1" applyProtection="1"/>
    <xf numFmtId="0" fontId="23" fillId="0" borderId="0" xfId="5" applyFont="1" applyProtection="1"/>
    <xf numFmtId="0" fontId="32" fillId="0" borderId="0" xfId="5" applyFont="1" applyProtection="1"/>
    <xf numFmtId="4" fontId="22" fillId="0" borderId="0" xfId="5" applyNumberFormat="1" applyFont="1" applyProtection="1"/>
    <xf numFmtId="0" fontId="25" fillId="0" borderId="0" xfId="5" applyFont="1" applyProtection="1"/>
    <xf numFmtId="0" fontId="26" fillId="0" borderId="0" xfId="0" applyFont="1" applyAlignment="1" applyProtection="1">
      <alignment horizontal="left"/>
    </xf>
    <xf numFmtId="0" fontId="27" fillId="0" borderId="0" xfId="0" applyFont="1" applyProtection="1"/>
    <xf numFmtId="0" fontId="27" fillId="0" borderId="0" xfId="0" applyFont="1" applyAlignment="1" applyProtection="1">
      <alignment horizontal="center"/>
    </xf>
    <xf numFmtId="173" fontId="27" fillId="0" borderId="0" xfId="0" applyNumberFormat="1" applyFont="1" applyAlignment="1" applyProtection="1">
      <alignment horizontal="center"/>
    </xf>
    <xf numFmtId="0" fontId="27" fillId="0" borderId="0" xfId="0" quotePrefix="1" applyFont="1" applyProtection="1"/>
    <xf numFmtId="0" fontId="26" fillId="0" borderId="0" xfId="0" applyFont="1" applyProtection="1"/>
    <xf numFmtId="0" fontId="26" fillId="0" borderId="0" xfId="0" applyFont="1" applyAlignment="1" applyProtection="1">
      <alignment horizontal="center"/>
    </xf>
    <xf numFmtId="173" fontId="26" fillId="0" borderId="0" xfId="0" applyNumberFormat="1" applyFont="1" applyAlignment="1" applyProtection="1">
      <alignment horizontal="center"/>
    </xf>
    <xf numFmtId="49" fontId="21" fillId="0" borderId="2" xfId="6" applyNumberFormat="1" applyFont="1" applyBorder="1" applyAlignment="1" applyProtection="1">
      <alignment horizontal="left" vertical="center"/>
    </xf>
    <xf numFmtId="0" fontId="26" fillId="0" borderId="15" xfId="0" applyFont="1" applyBorder="1" applyAlignment="1" applyProtection="1">
      <alignment horizontal="left"/>
    </xf>
    <xf numFmtId="0" fontId="27" fillId="0" borderId="15" xfId="0" applyFont="1" applyBorder="1" applyProtection="1"/>
    <xf numFmtId="0" fontId="27" fillId="0" borderId="15" xfId="0" applyFont="1" applyBorder="1" applyAlignment="1" applyProtection="1">
      <alignment horizontal="center"/>
    </xf>
    <xf numFmtId="173" fontId="27" fillId="0" borderId="15" xfId="0" applyNumberFormat="1" applyFont="1" applyBorder="1" applyAlignment="1" applyProtection="1">
      <alignment horizontal="center"/>
    </xf>
    <xf numFmtId="0" fontId="26" fillId="0" borderId="16" xfId="0" applyFont="1" applyBorder="1" applyAlignment="1" applyProtection="1">
      <alignment horizontal="left"/>
    </xf>
    <xf numFmtId="0" fontId="27" fillId="0" borderId="16" xfId="0" applyFont="1" applyBorder="1" applyProtection="1"/>
    <xf numFmtId="0" fontId="27" fillId="0" borderId="16" xfId="0" applyFont="1" applyBorder="1" applyAlignment="1" applyProtection="1">
      <alignment horizontal="center"/>
    </xf>
    <xf numFmtId="173" fontId="27" fillId="0" borderId="16" xfId="0" applyNumberFormat="1" applyFont="1" applyBorder="1" applyAlignment="1" applyProtection="1">
      <alignment horizontal="center"/>
    </xf>
    <xf numFmtId="0" fontId="26" fillId="0" borderId="4" xfId="0" applyFont="1" applyBorder="1" applyAlignment="1" applyProtection="1">
      <alignment horizontal="left"/>
    </xf>
    <xf numFmtId="0" fontId="26" fillId="0" borderId="4" xfId="0" applyFont="1" applyBorder="1" applyProtection="1"/>
    <xf numFmtId="0" fontId="26" fillId="0" borderId="4" xfId="0" applyFont="1" applyBorder="1" applyAlignment="1" applyProtection="1">
      <alignment horizontal="center"/>
    </xf>
    <xf numFmtId="173" fontId="26" fillId="0" borderId="4" xfId="0" applyNumberFormat="1" applyFont="1" applyBorder="1" applyAlignment="1" applyProtection="1">
      <alignment horizontal="center"/>
    </xf>
    <xf numFmtId="2" fontId="21" fillId="0" borderId="0" xfId="0" applyNumberFormat="1" applyFont="1" applyAlignment="1" applyProtection="1">
      <alignment horizontal="left" vertical="top"/>
    </xf>
    <xf numFmtId="0" fontId="27" fillId="0" borderId="0" xfId="0" applyFont="1" applyAlignment="1" applyProtection="1">
      <alignment horizontal="left" vertical="top" wrapText="1"/>
    </xf>
    <xf numFmtId="49" fontId="28" fillId="0" borderId="0" xfId="5" applyNumberFormat="1" applyFont="1" applyAlignment="1" applyProtection="1">
      <alignment horizontal="left" vertical="top"/>
    </xf>
    <xf numFmtId="49" fontId="25" fillId="0" borderId="0" xfId="5" applyNumberFormat="1" applyFont="1" applyAlignment="1" applyProtection="1">
      <alignment horizontal="left" vertical="top" wrapText="1"/>
    </xf>
    <xf numFmtId="4" fontId="25" fillId="0" borderId="0" xfId="5" applyNumberFormat="1" applyFont="1" applyAlignment="1" applyProtection="1">
      <alignment horizontal="right"/>
    </xf>
    <xf numFmtId="0" fontId="29" fillId="2" borderId="0" xfId="0" applyFont="1" applyFill="1" applyAlignment="1" applyProtection="1">
      <alignment horizontal="left" vertical="center"/>
    </xf>
    <xf numFmtId="0" fontId="29" fillId="2" borderId="0" xfId="0" applyFont="1" applyFill="1" applyAlignment="1" applyProtection="1">
      <alignment horizontal="center" vertical="center" wrapText="1"/>
    </xf>
    <xf numFmtId="0" fontId="29" fillId="2" borderId="0" xfId="0" applyFont="1" applyFill="1" applyAlignment="1" applyProtection="1">
      <alignment horizontal="center" vertical="center"/>
    </xf>
    <xf numFmtId="173" fontId="29" fillId="2" borderId="0" xfId="0" applyNumberFormat="1" applyFont="1" applyFill="1" applyAlignment="1" applyProtection="1">
      <alignment horizontal="center" vertical="center"/>
    </xf>
    <xf numFmtId="4" fontId="20" fillId="0" borderId="0" xfId="5" applyNumberFormat="1" applyFont="1" applyAlignment="1" applyProtection="1">
      <alignment horizontal="right"/>
    </xf>
    <xf numFmtId="166" fontId="20" fillId="0" borderId="0" xfId="5" applyNumberFormat="1" applyFont="1" applyAlignment="1" applyProtection="1">
      <alignment horizontal="right"/>
    </xf>
    <xf numFmtId="4" fontId="20" fillId="0" borderId="0" xfId="5" applyNumberFormat="1" applyFont="1" applyAlignment="1" applyProtection="1">
      <alignment horizontal="right" vertical="top"/>
    </xf>
    <xf numFmtId="173" fontId="20" fillId="0" borderId="0" xfId="5" applyNumberFormat="1" applyFont="1" applyAlignment="1" applyProtection="1">
      <alignment vertical="top"/>
    </xf>
    <xf numFmtId="165" fontId="25" fillId="0" borderId="0" xfId="5" applyNumberFormat="1" applyFont="1" applyProtection="1"/>
    <xf numFmtId="49" fontId="20" fillId="0" borderId="0" xfId="5" applyNumberFormat="1" applyFont="1" applyFill="1" applyAlignment="1" applyProtection="1">
      <alignment horizontal="left" vertical="top" wrapText="1"/>
    </xf>
    <xf numFmtId="0" fontId="20" fillId="0" borderId="0" xfId="0" applyFont="1" applyAlignment="1" applyProtection="1">
      <alignment wrapText="1"/>
    </xf>
    <xf numFmtId="49" fontId="21" fillId="0" borderId="0" xfId="5" applyNumberFormat="1" applyFont="1" applyAlignment="1" applyProtection="1">
      <alignment horizontal="left"/>
    </xf>
    <xf numFmtId="0" fontId="20" fillId="0" borderId="0" xfId="5" applyFont="1" applyProtection="1"/>
    <xf numFmtId="4" fontId="20" fillId="0" borderId="0" xfId="5" applyNumberFormat="1" applyFont="1" applyProtection="1"/>
    <xf numFmtId="165" fontId="20" fillId="0" borderId="0" xfId="5" applyNumberFormat="1" applyFont="1" applyProtection="1"/>
    <xf numFmtId="0" fontId="30" fillId="0" borderId="0" xfId="5" applyFont="1" applyProtection="1"/>
    <xf numFmtId="0" fontId="32" fillId="0" borderId="0" xfId="5" applyFont="1" applyFill="1" applyAlignment="1" applyProtection="1">
      <alignment wrapText="1"/>
    </xf>
    <xf numFmtId="4" fontId="22" fillId="0" borderId="0" xfId="5" applyNumberFormat="1" applyFont="1" applyFill="1" applyProtection="1"/>
    <xf numFmtId="165" fontId="25" fillId="0" borderId="0" xfId="5" applyNumberFormat="1" applyFont="1" applyFill="1" applyProtection="1"/>
    <xf numFmtId="0" fontId="25" fillId="0" borderId="0" xfId="5" applyFont="1" applyFill="1" applyProtection="1"/>
    <xf numFmtId="0" fontId="25" fillId="0" borderId="0" xfId="5" applyFont="1" applyAlignment="1" applyProtection="1">
      <alignment wrapText="1"/>
    </xf>
    <xf numFmtId="49" fontId="31" fillId="0" borderId="7" xfId="5" applyNumberFormat="1" applyFont="1" applyBorder="1" applyAlignment="1" applyProtection="1">
      <alignment horizontal="left" vertical="top"/>
    </xf>
    <xf numFmtId="49" fontId="21" fillId="0" borderId="5" xfId="5" applyNumberFormat="1" applyFont="1" applyBorder="1" applyAlignment="1" applyProtection="1">
      <alignment horizontal="left" vertical="top" wrapText="1"/>
    </xf>
    <xf numFmtId="4" fontId="21" fillId="0" borderId="5" xfId="5" applyNumberFormat="1" applyFont="1" applyBorder="1" applyAlignment="1" applyProtection="1">
      <alignment horizontal="right"/>
    </xf>
    <xf numFmtId="173" fontId="21" fillId="0" borderId="5" xfId="5" applyNumberFormat="1" applyFont="1" applyBorder="1" applyProtection="1"/>
    <xf numFmtId="4" fontId="21" fillId="0" borderId="0" xfId="5" applyNumberFormat="1" applyFont="1" applyAlignment="1" applyProtection="1">
      <alignment horizontal="right"/>
    </xf>
    <xf numFmtId="173" fontId="21" fillId="0" borderId="0" xfId="5" applyNumberFormat="1" applyFont="1" applyProtection="1"/>
    <xf numFmtId="4" fontId="20" fillId="0" borderId="0" xfId="5" applyNumberFormat="1" applyFont="1" applyFill="1" applyProtection="1"/>
    <xf numFmtId="49" fontId="21" fillId="0" borderId="4" xfId="5" applyNumberFormat="1" applyFont="1" applyBorder="1" applyAlignment="1" applyProtection="1">
      <alignment horizontal="left" vertical="top"/>
    </xf>
    <xf numFmtId="49" fontId="20" fillId="0" borderId="4" xfId="5" applyNumberFormat="1" applyFont="1" applyBorder="1" applyAlignment="1" applyProtection="1">
      <alignment horizontal="left" vertical="top" wrapText="1"/>
    </xf>
    <xf numFmtId="4" fontId="20" fillId="0" borderId="4" xfId="5" applyNumberFormat="1" applyFont="1" applyBorder="1" applyAlignment="1" applyProtection="1">
      <alignment horizontal="right"/>
    </xf>
    <xf numFmtId="173" fontId="20" fillId="0" borderId="4" xfId="5" applyNumberFormat="1" applyFont="1" applyBorder="1" applyProtection="1"/>
    <xf numFmtId="49" fontId="31" fillId="0" borderId="0" xfId="5" applyNumberFormat="1" applyFont="1" applyAlignment="1" applyProtection="1">
      <alignment horizontal="left" vertical="top"/>
    </xf>
    <xf numFmtId="49" fontId="21" fillId="0" borderId="0" xfId="5" applyNumberFormat="1" applyFont="1" applyAlignment="1" applyProtection="1">
      <alignment horizontal="left" wrapText="1" shrinkToFit="1"/>
    </xf>
    <xf numFmtId="49" fontId="21" fillId="0" borderId="0" xfId="5" applyNumberFormat="1" applyFont="1" applyAlignment="1" applyProtection="1">
      <alignment vertical="top" wrapText="1" shrinkToFit="1"/>
    </xf>
    <xf numFmtId="4" fontId="20" fillId="0" borderId="0" xfId="5" applyNumberFormat="1" applyFont="1" applyAlignment="1" applyProtection="1">
      <alignment horizontal="right" wrapText="1" shrinkToFit="1"/>
    </xf>
    <xf numFmtId="173" fontId="20" fillId="0" borderId="0" xfId="5" applyNumberFormat="1" applyFont="1" applyAlignment="1" applyProtection="1">
      <alignment wrapText="1" shrinkToFit="1"/>
    </xf>
    <xf numFmtId="0" fontId="20" fillId="0" borderId="0" xfId="0" applyFont="1" applyProtection="1"/>
    <xf numFmtId="2" fontId="21" fillId="0" borderId="0" xfId="5" applyNumberFormat="1" applyFont="1" applyAlignment="1" applyProtection="1">
      <alignment horizontal="left" vertical="top" wrapText="1" shrinkToFit="1"/>
    </xf>
    <xf numFmtId="49" fontId="20" fillId="0" borderId="0" xfId="5" applyNumberFormat="1" applyFont="1" applyAlignment="1" applyProtection="1">
      <alignment horizontal="left" vertical="top" wrapText="1" shrinkToFit="1"/>
    </xf>
    <xf numFmtId="4" fontId="20" fillId="0" borderId="0" xfId="5" applyNumberFormat="1" applyFont="1" applyAlignment="1" applyProtection="1">
      <alignment horizontal="right" vertical="top" wrapText="1" shrinkToFit="1"/>
    </xf>
    <xf numFmtId="173" fontId="20" fillId="0" borderId="0" xfId="5" applyNumberFormat="1" applyFont="1" applyAlignment="1" applyProtection="1">
      <alignment vertical="top" wrapText="1" shrinkToFit="1"/>
    </xf>
    <xf numFmtId="0" fontId="33" fillId="0" borderId="0" xfId="0" applyFont="1" applyProtection="1"/>
    <xf numFmtId="49" fontId="21" fillId="0" borderId="0" xfId="5" applyNumberFormat="1" applyFont="1" applyAlignment="1" applyProtection="1">
      <alignment horizontal="left" vertical="top" wrapText="1" shrinkToFit="1"/>
    </xf>
    <xf numFmtId="0" fontId="20" fillId="0" borderId="0" xfId="5" applyFont="1" applyAlignment="1" applyProtection="1">
      <alignment horizontal="left" vertical="top" wrapText="1" shrinkToFit="1"/>
    </xf>
    <xf numFmtId="0" fontId="32" fillId="0" borderId="0" xfId="5" applyFont="1" applyAlignment="1" applyProtection="1">
      <alignment vertical="top"/>
    </xf>
    <xf numFmtId="0" fontId="30" fillId="0" borderId="0" xfId="5" applyFont="1" applyAlignment="1" applyProtection="1">
      <alignment vertical="top"/>
    </xf>
    <xf numFmtId="4" fontId="20" fillId="0" borderId="4" xfId="5" applyNumberFormat="1" applyFont="1" applyBorder="1" applyAlignment="1" applyProtection="1">
      <alignment horizontal="right" vertical="top"/>
    </xf>
    <xf numFmtId="173" fontId="20" fillId="0" borderId="4" xfId="5" applyNumberFormat="1" applyFont="1" applyBorder="1" applyAlignment="1" applyProtection="1">
      <alignment vertical="top"/>
    </xf>
    <xf numFmtId="49" fontId="21" fillId="0" borderId="5" xfId="5" applyNumberFormat="1" applyFont="1" applyBorder="1" applyAlignment="1" applyProtection="1">
      <alignment horizontal="left" vertical="top"/>
    </xf>
    <xf numFmtId="4" fontId="25" fillId="0" borderId="5" xfId="5" applyNumberFormat="1" applyFont="1" applyBorder="1" applyAlignment="1" applyProtection="1">
      <alignment horizontal="right"/>
    </xf>
    <xf numFmtId="0" fontId="20" fillId="0" borderId="11" xfId="18" applyFont="1" applyBorder="1" applyAlignment="1" applyProtection="1">
      <alignment horizontal="left"/>
    </xf>
    <xf numFmtId="0" fontId="20" fillId="0" borderId="11" xfId="0" applyFont="1" applyBorder="1" applyAlignment="1" applyProtection="1">
      <alignment horizontal="justify" vertical="center" wrapText="1"/>
    </xf>
    <xf numFmtId="0" fontId="20" fillId="0" borderId="11" xfId="0" applyFont="1" applyBorder="1" applyAlignment="1" applyProtection="1">
      <alignment horizontal="center"/>
    </xf>
    <xf numFmtId="173" fontId="20" fillId="0" borderId="11" xfId="36" applyNumberFormat="1" applyFont="1" applyBorder="1" applyAlignment="1" applyProtection="1">
      <alignment horizontal="right"/>
    </xf>
    <xf numFmtId="49" fontId="20" fillId="0" borderId="0" xfId="5" applyNumberFormat="1" applyFont="1" applyAlignment="1" applyProtection="1">
      <alignment horizontal="left" vertical="top"/>
    </xf>
    <xf numFmtId="2" fontId="21" fillId="0" borderId="11" xfId="5" applyNumberFormat="1" applyFont="1" applyBorder="1" applyAlignment="1" applyProtection="1">
      <alignment horizontal="left" vertical="top"/>
    </xf>
    <xf numFmtId="49" fontId="20" fillId="0" borderId="11" xfId="5" applyNumberFormat="1" applyFont="1" applyBorder="1" applyAlignment="1" applyProtection="1">
      <alignment horizontal="left" vertical="top" wrapText="1"/>
    </xf>
    <xf numFmtId="4" fontId="20" fillId="0" borderId="11" xfId="5" applyNumberFormat="1" applyFont="1" applyBorder="1" applyAlignment="1" applyProtection="1">
      <alignment horizontal="right" vertical="top"/>
    </xf>
    <xf numFmtId="173" fontId="20" fillId="0" borderId="11" xfId="5" applyNumberFormat="1" applyFont="1" applyBorder="1" applyAlignment="1" applyProtection="1">
      <alignment vertical="top"/>
    </xf>
    <xf numFmtId="0" fontId="32" fillId="0" borderId="0" xfId="5" applyFont="1" applyAlignment="1" applyProtection="1">
      <alignment wrapText="1"/>
    </xf>
    <xf numFmtId="49" fontId="21" fillId="0" borderId="0" xfId="5" applyNumberFormat="1" applyFont="1" applyFill="1" applyAlignment="1" applyProtection="1">
      <alignment horizontal="left" vertical="top"/>
    </xf>
    <xf numFmtId="4" fontId="20" fillId="0" borderId="0" xfId="5" applyNumberFormat="1" applyFont="1" applyFill="1" applyAlignment="1" applyProtection="1">
      <alignment horizontal="right"/>
    </xf>
    <xf numFmtId="173" fontId="20" fillId="0" borderId="0" xfId="5" applyNumberFormat="1" applyFont="1" applyFill="1" applyProtection="1"/>
    <xf numFmtId="0" fontId="20" fillId="0" borderId="0" xfId="5" applyFont="1" applyFill="1" applyAlignment="1" applyProtection="1">
      <alignment wrapText="1"/>
    </xf>
    <xf numFmtId="0" fontId="20" fillId="0" borderId="0" xfId="5" applyFont="1" applyFill="1" applyProtection="1"/>
    <xf numFmtId="49" fontId="21" fillId="0" borderId="6" xfId="5" applyNumberFormat="1" applyFont="1" applyBorder="1" applyAlignment="1" applyProtection="1">
      <alignment horizontal="left" vertical="top"/>
    </xf>
    <xf numFmtId="49" fontId="21" fillId="0" borderId="6" xfId="5" applyNumberFormat="1" applyFont="1" applyBorder="1" applyAlignment="1" applyProtection="1">
      <alignment horizontal="left" vertical="top" wrapText="1"/>
    </xf>
    <xf numFmtId="4" fontId="21" fillId="0" borderId="6" xfId="5" applyNumberFormat="1" applyFont="1" applyBorder="1" applyAlignment="1" applyProtection="1">
      <alignment horizontal="right"/>
    </xf>
    <xf numFmtId="173" fontId="21" fillId="0" borderId="6" xfId="5" applyNumberFormat="1" applyFont="1" applyBorder="1" applyProtection="1"/>
    <xf numFmtId="0" fontId="25" fillId="0" borderId="0" xfId="5" applyFont="1" applyAlignment="1" applyProtection="1">
      <alignment horizontal="left"/>
    </xf>
    <xf numFmtId="173" fontId="20" fillId="0" borderId="0" xfId="0" applyNumberFormat="1" applyFont="1" applyProtection="1">
      <protection locked="0"/>
    </xf>
    <xf numFmtId="173" fontId="20" fillId="0" borderId="11" xfId="0" applyNumberFormat="1" applyFont="1" applyBorder="1" applyAlignment="1" applyProtection="1">
      <alignment horizontal="right"/>
      <protection locked="0"/>
    </xf>
    <xf numFmtId="4" fontId="21" fillId="3" borderId="0" xfId="0" applyNumberFormat="1" applyFont="1" applyFill="1" applyBorder="1" applyAlignment="1">
      <alignment horizontal="center" vertical="center"/>
    </xf>
    <xf numFmtId="4" fontId="21" fillId="3" borderId="0" xfId="0" applyNumberFormat="1" applyFont="1" applyFill="1" applyBorder="1" applyAlignment="1">
      <alignment horizontal="center" vertical="center" wrapText="1"/>
    </xf>
    <xf numFmtId="49" fontId="21" fillId="0" borderId="1" xfId="5" applyNumberFormat="1" applyFont="1" applyBorder="1" applyAlignment="1" applyProtection="1">
      <alignment horizontal="left" vertical="top"/>
    </xf>
    <xf numFmtId="49" fontId="21" fillId="0" borderId="2" xfId="5" applyNumberFormat="1" applyFont="1" applyBorder="1" applyAlignment="1" applyProtection="1">
      <alignment horizontal="left" vertical="top"/>
    </xf>
    <xf numFmtId="0" fontId="20" fillId="0" borderId="12" xfId="5" applyFont="1" applyBorder="1" applyAlignment="1" applyProtection="1">
      <alignment horizontal="left" vertical="top" wrapText="1"/>
    </xf>
    <xf numFmtId="173" fontId="29" fillId="2" borderId="0" xfId="15" applyNumberFormat="1" applyFont="1" applyFill="1" applyAlignment="1" applyProtection="1">
      <alignment horizontal="center" vertical="top" wrapText="1"/>
      <protection locked="0"/>
    </xf>
    <xf numFmtId="49" fontId="36" fillId="0" borderId="1" xfId="5" applyNumberFormat="1" applyFont="1" applyBorder="1" applyAlignment="1" applyProtection="1">
      <alignment horizontal="left" vertical="top"/>
    </xf>
    <xf numFmtId="49" fontId="36" fillId="0" borderId="2" xfId="5" applyNumberFormat="1" applyFont="1" applyBorder="1" applyAlignment="1" applyProtection="1">
      <alignment horizontal="left" vertical="top"/>
    </xf>
    <xf numFmtId="0" fontId="7" fillId="0" borderId="12" xfId="5" applyFont="1" applyBorder="1" applyAlignment="1" applyProtection="1">
      <alignment horizontal="left" vertical="top" wrapText="1"/>
    </xf>
    <xf numFmtId="173" fontId="43" fillId="2" borderId="0" xfId="15" applyNumberFormat="1" applyFont="1" applyFill="1" applyAlignment="1" applyProtection="1">
      <alignment horizontal="center" vertical="top" wrapText="1"/>
      <protection locked="0"/>
    </xf>
    <xf numFmtId="173" fontId="32" fillId="0" borderId="4" xfId="5" applyNumberFormat="1" applyFont="1" applyFill="1" applyBorder="1" applyProtection="1"/>
    <xf numFmtId="2" fontId="52" fillId="0" borderId="0" xfId="5" applyNumberFormat="1" applyFont="1" applyAlignment="1" applyProtection="1">
      <alignment horizontal="left" vertical="top"/>
    </xf>
    <xf numFmtId="49" fontId="32" fillId="0" borderId="0" xfId="5" applyNumberFormat="1" applyFont="1" applyAlignment="1" applyProtection="1">
      <alignment horizontal="left" vertical="top" wrapText="1"/>
    </xf>
    <xf numFmtId="4" fontId="32" fillId="0" borderId="0" xfId="5" applyNumberFormat="1" applyFont="1" applyAlignment="1" applyProtection="1">
      <alignment horizontal="right"/>
    </xf>
    <xf numFmtId="173" fontId="32" fillId="0" borderId="0" xfId="5" applyNumberFormat="1" applyFont="1" applyProtection="1"/>
    <xf numFmtId="49" fontId="52" fillId="0" borderId="0" xfId="5" applyNumberFormat="1" applyFont="1" applyAlignment="1" applyProtection="1">
      <alignment horizontal="left" vertical="top"/>
    </xf>
    <xf numFmtId="49" fontId="52" fillId="0" borderId="4" xfId="5" applyNumberFormat="1" applyFont="1" applyFill="1" applyBorder="1" applyAlignment="1" applyProtection="1">
      <alignment horizontal="left" vertical="top"/>
    </xf>
    <xf numFmtId="4" fontId="32" fillId="0" borderId="4" xfId="5" applyNumberFormat="1" applyFont="1" applyFill="1" applyBorder="1" applyAlignment="1" applyProtection="1">
      <alignment horizontal="left" vertical="top"/>
    </xf>
    <xf numFmtId="4" fontId="32" fillId="0" borderId="4" xfId="5" applyNumberFormat="1" applyFont="1" applyFill="1" applyBorder="1" applyAlignment="1" applyProtection="1">
      <alignment horizontal="right"/>
    </xf>
    <xf numFmtId="2" fontId="53" fillId="0" borderId="0" xfId="5" applyNumberFormat="1" applyFont="1" applyAlignment="1" applyProtection="1">
      <alignment horizontal="left" vertical="top"/>
    </xf>
    <xf numFmtId="49" fontId="44" fillId="0" borderId="0" xfId="5" applyNumberFormat="1" applyFont="1" applyAlignment="1" applyProtection="1">
      <alignment horizontal="left" vertical="top" wrapText="1"/>
    </xf>
    <xf numFmtId="4" fontId="44" fillId="0" borderId="0" xfId="5" applyNumberFormat="1" applyFont="1" applyAlignment="1" applyProtection="1">
      <alignment horizontal="right"/>
    </xf>
    <xf numFmtId="173" fontId="44" fillId="0" borderId="0" xfId="5" applyNumberFormat="1" applyFont="1" applyProtection="1"/>
    <xf numFmtId="49" fontId="53" fillId="0" borderId="0" xfId="5" applyNumberFormat="1" applyFont="1" applyAlignment="1" applyProtection="1">
      <alignment horizontal="left" vertical="top"/>
    </xf>
    <xf numFmtId="49" fontId="53" fillId="0" borderId="4" xfId="5" applyNumberFormat="1" applyFont="1" applyBorder="1" applyAlignment="1" applyProtection="1">
      <alignment horizontal="left" vertical="top"/>
    </xf>
    <xf numFmtId="4" fontId="44" fillId="0" borderId="4" xfId="5" applyNumberFormat="1" applyFont="1" applyBorder="1" applyAlignment="1" applyProtection="1">
      <alignment horizontal="left" vertical="top"/>
    </xf>
    <xf numFmtId="4" fontId="44" fillId="0" borderId="4" xfId="5" applyNumberFormat="1" applyFont="1" applyBorder="1" applyAlignment="1" applyProtection="1">
      <alignment horizontal="right"/>
    </xf>
    <xf numFmtId="173" fontId="44" fillId="0" borderId="4" xfId="5" applyNumberFormat="1" applyFont="1" applyBorder="1" applyProtection="1"/>
  </cellXfs>
  <cellStyles count="40">
    <cellStyle name="Comma0" xfId="1" xr:uid="{00000000-0005-0000-0000-000000000000}"/>
    <cellStyle name="Currency0" xfId="2" xr:uid="{00000000-0005-0000-0000-000001000000}"/>
    <cellStyle name="Date" xfId="3" xr:uid="{00000000-0005-0000-0000-000002000000}"/>
    <cellStyle name="Excel Built-in Normal" xfId="18" xr:uid="{00000000-0005-0000-0000-000003000000}"/>
    <cellStyle name="Fixed" xfId="4" xr:uid="{00000000-0005-0000-0000-000004000000}"/>
    <cellStyle name="Napis" xfId="19" xr:uid="{00000000-0005-0000-0000-000005000000}"/>
    <cellStyle name="Naslov 1" xfId="8" builtinId="16" hidden="1"/>
    <cellStyle name="Naslov 2" xfId="9" builtinId="17" hidden="1"/>
    <cellStyle name="naslov2" xfId="29" xr:uid="{00000000-0005-0000-0000-000008000000}"/>
    <cellStyle name="Navadno" xfId="0" builtinId="0"/>
    <cellStyle name="Navadno 2" xfId="11" xr:uid="{00000000-0005-0000-0000-00000A000000}"/>
    <cellStyle name="Navadno 2 2" xfId="13" xr:uid="{00000000-0005-0000-0000-00000B000000}"/>
    <cellStyle name="Navadno 2 3" xfId="16" xr:uid="{00000000-0005-0000-0000-00000C000000}"/>
    <cellStyle name="Navadno 2 3 2" xfId="17" xr:uid="{00000000-0005-0000-0000-00000D000000}"/>
    <cellStyle name="Navadno 2 4" xfId="25" xr:uid="{00000000-0005-0000-0000-00000E000000}"/>
    <cellStyle name="Navadno 2_List4" xfId="20" xr:uid="{00000000-0005-0000-0000-00000F000000}"/>
    <cellStyle name="Navadno 3" xfId="15" xr:uid="{00000000-0005-0000-0000-000010000000}"/>
    <cellStyle name="Navadno 3 2" xfId="26" xr:uid="{00000000-0005-0000-0000-000011000000}"/>
    <cellStyle name="Navadno 3_List4" xfId="21" xr:uid="{00000000-0005-0000-0000-000012000000}"/>
    <cellStyle name="Navadno 4" xfId="22" xr:uid="{00000000-0005-0000-0000-000013000000}"/>
    <cellStyle name="Navadno 5" xfId="27" xr:uid="{00000000-0005-0000-0000-000014000000}"/>
    <cellStyle name="Navadno 5 2" xfId="33" xr:uid="{00000000-0005-0000-0000-000015000000}"/>
    <cellStyle name="Navadno 6" xfId="28" xr:uid="{00000000-0005-0000-0000-000016000000}"/>
    <cellStyle name="Navadno 7" xfId="35" xr:uid="{00000000-0005-0000-0000-000017000000}"/>
    <cellStyle name="Navadno 8" xfId="37" xr:uid="{00000000-0005-0000-0000-000018000000}"/>
    <cellStyle name="Navadno_Jerancic_POPIS_KANALIZACIJA" xfId="38" xr:uid="{24FAF0E7-DADB-4C0E-A2A8-C7D1A7E5E0A7}"/>
    <cellStyle name="Navadno_SLOV_C" xfId="5" xr:uid="{00000000-0005-0000-0000-000019000000}"/>
    <cellStyle name="Navadno_TENIS-OTOCEC" xfId="6" xr:uid="{00000000-0005-0000-0000-00001A000000}"/>
    <cellStyle name="Navadno_Tuje storitve" xfId="39" xr:uid="{6E147802-1CDF-40A2-B850-F4D73110C195}"/>
    <cellStyle name="Normal_I-BREZOV" xfId="7" xr:uid="{00000000-0005-0000-0000-00001B000000}"/>
    <cellStyle name="Odstotek" xfId="36" builtinId="5"/>
    <cellStyle name="Valuta 2" xfId="14" xr:uid="{00000000-0005-0000-0000-00001D000000}"/>
    <cellStyle name="Valuta 2 2" xfId="24" xr:uid="{00000000-0005-0000-0000-00001E000000}"/>
    <cellStyle name="Valuta 2_List4" xfId="23" xr:uid="{00000000-0005-0000-0000-00001F000000}"/>
    <cellStyle name="Valuta 3" xfId="30" xr:uid="{00000000-0005-0000-0000-000020000000}"/>
    <cellStyle name="Vejica 2" xfId="12" xr:uid="{00000000-0005-0000-0000-000021000000}"/>
    <cellStyle name="Vejica 3" xfId="31" xr:uid="{00000000-0005-0000-0000-000022000000}"/>
    <cellStyle name="Vejica 4" xfId="32" xr:uid="{00000000-0005-0000-0000-000023000000}"/>
    <cellStyle name="Vejica 4 2" xfId="34" xr:uid="{00000000-0005-0000-0000-000024000000}"/>
    <cellStyle name="Vsota" xfId="10" builtinId="25" hidde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3"/>
  <sheetViews>
    <sheetView view="pageBreakPreview" zoomScale="115" zoomScaleNormal="145" zoomScaleSheetLayoutView="115" workbookViewId="0">
      <selection activeCell="B19" sqref="B19"/>
    </sheetView>
  </sheetViews>
  <sheetFormatPr defaultRowHeight="14.25"/>
  <cols>
    <col min="1" max="1" width="5.5703125" style="14" customWidth="1"/>
    <col min="2" max="2" width="55.7109375" style="14" customWidth="1"/>
    <col min="3" max="3" width="16.42578125" style="14" bestFit="1" customWidth="1"/>
    <col min="4" max="4" width="13.5703125" style="14" bestFit="1" customWidth="1"/>
    <col min="5" max="5" width="14.7109375" style="14" bestFit="1" customWidth="1"/>
    <col min="6" max="6" width="10.5703125" style="14" bestFit="1" customWidth="1"/>
    <col min="7" max="8" width="14.7109375" style="14" bestFit="1" customWidth="1"/>
    <col min="9" max="9" width="11.7109375" style="14" bestFit="1" customWidth="1"/>
    <col min="10" max="10" width="12.28515625" style="14" bestFit="1" customWidth="1"/>
    <col min="11" max="11" width="9.85546875" style="14" customWidth="1"/>
    <col min="12" max="12" width="13.5703125" style="14" bestFit="1" customWidth="1"/>
    <col min="13" max="13" width="22.85546875" style="26" bestFit="1" customWidth="1"/>
    <col min="14" max="16384" width="9.140625" style="14"/>
  </cols>
  <sheetData>
    <row r="1" spans="1:13" ht="15">
      <c r="A1" s="530" t="s">
        <v>116</v>
      </c>
      <c r="B1" s="530"/>
      <c r="C1" s="530"/>
      <c r="D1" s="530"/>
      <c r="E1" s="530"/>
      <c r="F1" s="530"/>
      <c r="G1" s="530"/>
      <c r="H1" s="530"/>
      <c r="I1" s="530"/>
      <c r="J1" s="530"/>
      <c r="K1" s="530"/>
      <c r="L1" s="530"/>
      <c r="M1" s="530"/>
    </row>
    <row r="2" spans="1:13" ht="103.7" customHeight="1">
      <c r="A2" s="531" t="s">
        <v>569</v>
      </c>
      <c r="B2" s="531"/>
      <c r="C2" s="531"/>
      <c r="D2" s="531"/>
      <c r="E2" s="531"/>
      <c r="F2" s="531"/>
      <c r="G2" s="531"/>
      <c r="H2" s="531"/>
      <c r="I2" s="531"/>
      <c r="J2" s="531"/>
      <c r="K2" s="531"/>
      <c r="L2" s="531"/>
      <c r="M2" s="531"/>
    </row>
    <row r="3" spans="1:13" ht="15">
      <c r="A3" s="15"/>
      <c r="B3" s="16"/>
      <c r="C3" s="17" t="s">
        <v>162</v>
      </c>
      <c r="D3" s="67" t="s">
        <v>562</v>
      </c>
      <c r="E3" s="67" t="s">
        <v>563</v>
      </c>
      <c r="F3" s="67" t="s">
        <v>564</v>
      </c>
      <c r="G3" s="67" t="s">
        <v>565</v>
      </c>
      <c r="H3" s="17" t="s">
        <v>163</v>
      </c>
      <c r="I3" s="67" t="s">
        <v>562</v>
      </c>
      <c r="J3" s="67" t="s">
        <v>563</v>
      </c>
      <c r="K3" s="67" t="s">
        <v>564</v>
      </c>
      <c r="L3" s="67" t="s">
        <v>565</v>
      </c>
      <c r="M3" s="18" t="s">
        <v>122</v>
      </c>
    </row>
    <row r="4" spans="1:13" ht="15">
      <c r="A4" s="49" t="s">
        <v>164</v>
      </c>
      <c r="B4" s="50" t="s">
        <v>210</v>
      </c>
      <c r="C4" s="51"/>
      <c r="D4" s="68"/>
      <c r="E4" s="68"/>
      <c r="F4" s="68"/>
      <c r="G4" s="68"/>
      <c r="H4" s="51"/>
      <c r="I4" s="68"/>
      <c r="J4" s="68"/>
      <c r="K4" s="68"/>
      <c r="L4" s="68"/>
      <c r="M4" s="52"/>
    </row>
    <row r="5" spans="1:13" ht="15">
      <c r="A5" s="71" t="s">
        <v>450</v>
      </c>
      <c r="B5" s="72" t="s">
        <v>43</v>
      </c>
      <c r="C5" s="73">
        <f>+'CESTA_1. faza'!E8</f>
        <v>3600</v>
      </c>
      <c r="D5" s="69">
        <v>0</v>
      </c>
      <c r="E5" s="70">
        <f>+C5*D5</f>
        <v>0</v>
      </c>
      <c r="F5" s="69">
        <v>1</v>
      </c>
      <c r="G5" s="70">
        <f>+C5*F5</f>
        <v>3600</v>
      </c>
      <c r="H5" s="73">
        <f>+'CESTA_2. faza '!E8</f>
        <v>3600</v>
      </c>
      <c r="I5" s="69">
        <v>0</v>
      </c>
      <c r="J5" s="70">
        <f>+H5*I5</f>
        <v>0</v>
      </c>
      <c r="K5" s="69">
        <v>1</v>
      </c>
      <c r="L5" s="70">
        <f>+H5*K5</f>
        <v>3600</v>
      </c>
      <c r="M5" s="73">
        <f>+C5+H5</f>
        <v>7200</v>
      </c>
    </row>
    <row r="6" spans="1:13" ht="15">
      <c r="A6" s="71" t="s">
        <v>451</v>
      </c>
      <c r="B6" s="72" t="s">
        <v>31</v>
      </c>
      <c r="C6" s="73">
        <f>+'CESTA_1. faza'!E9</f>
        <v>0</v>
      </c>
      <c r="D6" s="69">
        <v>0</v>
      </c>
      <c r="E6" s="70">
        <f t="shared" ref="E6:E13" si="0">+C6*D6</f>
        <v>0</v>
      </c>
      <c r="F6" s="69">
        <v>1</v>
      </c>
      <c r="G6" s="70">
        <f t="shared" ref="G6:G13" si="1">+C6*F6</f>
        <v>0</v>
      </c>
      <c r="H6" s="73">
        <f>+'CESTA_2. faza '!E9</f>
        <v>0</v>
      </c>
      <c r="I6" s="69">
        <v>0</v>
      </c>
      <c r="J6" s="70">
        <f t="shared" ref="J6:J12" si="2">+H6*I6</f>
        <v>0</v>
      </c>
      <c r="K6" s="69">
        <v>1</v>
      </c>
      <c r="L6" s="70">
        <f t="shared" ref="L6:L12" si="3">+H6*K6</f>
        <v>0</v>
      </c>
      <c r="M6" s="73">
        <f t="shared" ref="M6:M12" si="4">+C6+H6</f>
        <v>0</v>
      </c>
    </row>
    <row r="7" spans="1:13" ht="15">
      <c r="A7" s="71" t="s">
        <v>453</v>
      </c>
      <c r="B7" s="72" t="s">
        <v>21</v>
      </c>
      <c r="C7" s="73">
        <f>+'CESTA_1. faza'!E10</f>
        <v>0</v>
      </c>
      <c r="D7" s="69">
        <v>0</v>
      </c>
      <c r="E7" s="70">
        <f t="shared" si="0"/>
        <v>0</v>
      </c>
      <c r="F7" s="69">
        <v>1</v>
      </c>
      <c r="G7" s="70">
        <f t="shared" si="1"/>
        <v>0</v>
      </c>
      <c r="H7" s="73">
        <f>+'CESTA_2. faza '!E10</f>
        <v>0</v>
      </c>
      <c r="I7" s="69">
        <v>0</v>
      </c>
      <c r="J7" s="70">
        <f t="shared" si="2"/>
        <v>0</v>
      </c>
      <c r="K7" s="69">
        <v>1</v>
      </c>
      <c r="L7" s="70">
        <f t="shared" si="3"/>
        <v>0</v>
      </c>
      <c r="M7" s="73">
        <f t="shared" si="4"/>
        <v>0</v>
      </c>
    </row>
    <row r="8" spans="1:13" ht="15">
      <c r="A8" s="71" t="s">
        <v>454</v>
      </c>
      <c r="B8" s="74" t="s">
        <v>215</v>
      </c>
      <c r="C8" s="73">
        <f>+ODVODNJAVANJE_1.faza!E12</f>
        <v>0</v>
      </c>
      <c r="D8" s="69">
        <v>0</v>
      </c>
      <c r="E8" s="70">
        <f t="shared" si="0"/>
        <v>0</v>
      </c>
      <c r="F8" s="69">
        <v>1</v>
      </c>
      <c r="G8" s="70">
        <f t="shared" si="1"/>
        <v>0</v>
      </c>
      <c r="H8" s="73">
        <f>+ODVODNJAVANJE_2.faza!E10</f>
        <v>0</v>
      </c>
      <c r="I8" s="69">
        <v>0</v>
      </c>
      <c r="J8" s="70">
        <f t="shared" si="2"/>
        <v>0</v>
      </c>
      <c r="K8" s="69">
        <v>1</v>
      </c>
      <c r="L8" s="70">
        <f t="shared" si="3"/>
        <v>0</v>
      </c>
      <c r="M8" s="73">
        <f t="shared" si="4"/>
        <v>0</v>
      </c>
    </row>
    <row r="9" spans="1:13" ht="15">
      <c r="A9" s="71" t="s">
        <v>452</v>
      </c>
      <c r="B9" s="72" t="s">
        <v>133</v>
      </c>
      <c r="C9" s="73">
        <f>+'CESTA_1. faza'!E11</f>
        <v>0</v>
      </c>
      <c r="D9" s="69">
        <v>0</v>
      </c>
      <c r="E9" s="70">
        <f t="shared" si="0"/>
        <v>0</v>
      </c>
      <c r="F9" s="69">
        <v>1</v>
      </c>
      <c r="G9" s="70">
        <f t="shared" si="1"/>
        <v>0</v>
      </c>
      <c r="H9" s="73"/>
      <c r="I9" s="69">
        <v>0</v>
      </c>
      <c r="J9" s="70">
        <f t="shared" si="2"/>
        <v>0</v>
      </c>
      <c r="K9" s="69">
        <v>1</v>
      </c>
      <c r="L9" s="70">
        <f t="shared" si="3"/>
        <v>0</v>
      </c>
      <c r="M9" s="73">
        <f t="shared" si="4"/>
        <v>0</v>
      </c>
    </row>
    <row r="10" spans="1:13" ht="15">
      <c r="A10" s="71" t="s">
        <v>455</v>
      </c>
      <c r="B10" s="72" t="s">
        <v>55</v>
      </c>
      <c r="C10" s="73">
        <f>+'CESTA_1. faza'!E12</f>
        <v>0</v>
      </c>
      <c r="D10" s="69">
        <v>0</v>
      </c>
      <c r="E10" s="70">
        <f t="shared" si="0"/>
        <v>0</v>
      </c>
      <c r="F10" s="69">
        <v>1</v>
      </c>
      <c r="G10" s="70">
        <f t="shared" si="1"/>
        <v>0</v>
      </c>
      <c r="H10" s="73">
        <f>+'CESTA_2. faza '!E11</f>
        <v>0</v>
      </c>
      <c r="I10" s="69">
        <v>0</v>
      </c>
      <c r="J10" s="70">
        <f t="shared" si="2"/>
        <v>0</v>
      </c>
      <c r="K10" s="69">
        <v>1</v>
      </c>
      <c r="L10" s="70">
        <f t="shared" si="3"/>
        <v>0</v>
      </c>
      <c r="M10" s="73">
        <f t="shared" si="4"/>
        <v>0</v>
      </c>
    </row>
    <row r="11" spans="1:13" ht="15">
      <c r="A11" s="71"/>
      <c r="B11" s="72" t="s">
        <v>456</v>
      </c>
      <c r="C11" s="73">
        <f>+(C5+C6+C7+C8+C9+C10)*0.1</f>
        <v>360</v>
      </c>
      <c r="D11" s="69">
        <v>0</v>
      </c>
      <c r="E11" s="70">
        <f t="shared" si="0"/>
        <v>0</v>
      </c>
      <c r="F11" s="69">
        <v>1</v>
      </c>
      <c r="G11" s="70">
        <f t="shared" si="1"/>
        <v>360</v>
      </c>
      <c r="H11" s="73">
        <f>+(H5+H6+H7+H8+H9+H10)*0.1</f>
        <v>360</v>
      </c>
      <c r="I11" s="69">
        <v>0</v>
      </c>
      <c r="J11" s="70">
        <f t="shared" si="2"/>
        <v>0</v>
      </c>
      <c r="K11" s="69">
        <v>1</v>
      </c>
      <c r="L11" s="70">
        <f t="shared" si="3"/>
        <v>360</v>
      </c>
      <c r="M11" s="73">
        <f t="shared" si="4"/>
        <v>720</v>
      </c>
    </row>
    <row r="12" spans="1:13" ht="15">
      <c r="A12" s="71"/>
      <c r="B12" s="72" t="s">
        <v>57</v>
      </c>
      <c r="C12" s="73">
        <f>+'CESTA_1. faza'!E13</f>
        <v>0</v>
      </c>
      <c r="D12" s="69">
        <v>0</v>
      </c>
      <c r="E12" s="70">
        <f t="shared" si="0"/>
        <v>0</v>
      </c>
      <c r="F12" s="69">
        <v>1</v>
      </c>
      <c r="G12" s="70">
        <f t="shared" si="1"/>
        <v>0</v>
      </c>
      <c r="H12" s="73">
        <f>+'CESTA_2. faza '!E12</f>
        <v>0</v>
      </c>
      <c r="I12" s="69">
        <v>0</v>
      </c>
      <c r="J12" s="70">
        <f t="shared" si="2"/>
        <v>0</v>
      </c>
      <c r="K12" s="69">
        <v>1</v>
      </c>
      <c r="L12" s="70">
        <f t="shared" si="3"/>
        <v>0</v>
      </c>
      <c r="M12" s="73">
        <f t="shared" si="4"/>
        <v>0</v>
      </c>
    </row>
    <row r="13" spans="1:13" ht="15">
      <c r="A13" s="19" t="s">
        <v>117</v>
      </c>
      <c r="B13" s="20" t="s">
        <v>165</v>
      </c>
      <c r="C13" s="21">
        <f>+'Cestna razsvetljava - 1. faza'!F15</f>
        <v>0</v>
      </c>
      <c r="D13" s="69">
        <v>0</v>
      </c>
      <c r="E13" s="70">
        <f t="shared" si="0"/>
        <v>0</v>
      </c>
      <c r="F13" s="69">
        <v>1</v>
      </c>
      <c r="G13" s="70">
        <f t="shared" si="1"/>
        <v>0</v>
      </c>
      <c r="H13" s="21" t="s">
        <v>401</v>
      </c>
      <c r="I13" s="69"/>
      <c r="J13" s="70"/>
      <c r="K13" s="69"/>
      <c r="L13" s="70"/>
      <c r="M13" s="73">
        <f>+C13</f>
        <v>0</v>
      </c>
    </row>
    <row r="14" spans="1:13" ht="15">
      <c r="A14" s="22"/>
      <c r="B14" s="23"/>
      <c r="C14" s="24"/>
      <c r="D14" s="24"/>
      <c r="E14" s="24"/>
      <c r="F14" s="24"/>
      <c r="G14" s="24"/>
      <c r="H14" s="24"/>
      <c r="I14" s="24"/>
      <c r="J14" s="24"/>
      <c r="K14" s="24"/>
      <c r="L14" s="24"/>
      <c r="M14" s="25"/>
    </row>
    <row r="15" spans="1:13" ht="15.75" thickBot="1">
      <c r="A15" s="1"/>
      <c r="B15" s="2" t="s">
        <v>118</v>
      </c>
      <c r="C15" s="3">
        <f>SUM(C4:C14)</f>
        <v>3960</v>
      </c>
      <c r="D15" s="3"/>
      <c r="E15" s="3">
        <f t="shared" ref="E15:G15" si="5">SUM(E4:E14)</f>
        <v>0</v>
      </c>
      <c r="F15" s="3"/>
      <c r="G15" s="3">
        <f t="shared" si="5"/>
        <v>3960</v>
      </c>
      <c r="H15" s="3">
        <f>SUM(H4:H14)</f>
        <v>3960</v>
      </c>
      <c r="I15" s="3"/>
      <c r="J15" s="3">
        <f t="shared" ref="J15:L15" si="6">SUM(J4:J14)</f>
        <v>0</v>
      </c>
      <c r="K15" s="3"/>
      <c r="L15" s="3">
        <f t="shared" si="6"/>
        <v>3960</v>
      </c>
      <c r="M15" s="4">
        <f>SUM(M5:M13)</f>
        <v>7920</v>
      </c>
    </row>
    <row r="16" spans="1:13" ht="15">
      <c r="A16" s="5"/>
      <c r="B16" s="6"/>
      <c r="C16" s="8"/>
      <c r="D16" s="8"/>
      <c r="E16" s="8"/>
      <c r="F16" s="8"/>
      <c r="G16" s="8"/>
      <c r="H16" s="8"/>
      <c r="I16" s="8"/>
      <c r="J16" s="8"/>
      <c r="K16" s="8"/>
      <c r="L16" s="8"/>
      <c r="M16" s="9"/>
    </row>
    <row r="17" spans="1:13" ht="15">
      <c r="A17" s="10"/>
      <c r="B17" s="11" t="s">
        <v>56</v>
      </c>
      <c r="C17" s="12">
        <f>C15*0.22</f>
        <v>871.2</v>
      </c>
      <c r="D17" s="12"/>
      <c r="E17" s="12">
        <f t="shared" ref="E17:G17" si="7">E15*0.22</f>
        <v>0</v>
      </c>
      <c r="F17" s="12"/>
      <c r="G17" s="12">
        <f t="shared" si="7"/>
        <v>871.2</v>
      </c>
      <c r="H17" s="12">
        <f>H15*0.22</f>
        <v>871.2</v>
      </c>
      <c r="I17" s="12"/>
      <c r="J17" s="12">
        <f t="shared" ref="J17:L17" si="8">J15*0.22</f>
        <v>0</v>
      </c>
      <c r="K17" s="12"/>
      <c r="L17" s="12">
        <f t="shared" si="8"/>
        <v>871.2</v>
      </c>
      <c r="M17" s="12">
        <f>M15*0.22</f>
        <v>1742.4</v>
      </c>
    </row>
    <row r="18" spans="1:13" ht="15">
      <c r="A18" s="5"/>
      <c r="B18" s="6"/>
      <c r="C18" s="8"/>
      <c r="D18" s="8"/>
      <c r="E18" s="8"/>
      <c r="F18" s="8"/>
      <c r="G18" s="8"/>
      <c r="H18" s="8"/>
      <c r="I18" s="8"/>
      <c r="J18" s="8"/>
      <c r="K18" s="8"/>
      <c r="L18" s="8"/>
      <c r="M18" s="9"/>
    </row>
    <row r="19" spans="1:13" ht="15.75" thickBot="1">
      <c r="A19" s="1"/>
      <c r="B19" s="2" t="s">
        <v>119</v>
      </c>
      <c r="C19" s="3">
        <f>C15+C17</f>
        <v>4831.2</v>
      </c>
      <c r="D19" s="3"/>
      <c r="E19" s="3">
        <f t="shared" ref="E19:G19" si="9">E15+E17</f>
        <v>0</v>
      </c>
      <c r="F19" s="3"/>
      <c r="G19" s="3">
        <f t="shared" si="9"/>
        <v>4831.2</v>
      </c>
      <c r="H19" s="3">
        <f>H15+H17</f>
        <v>4831.2</v>
      </c>
      <c r="I19" s="3"/>
      <c r="J19" s="3">
        <f t="shared" ref="J19:L19" si="10">J15+J17</f>
        <v>0</v>
      </c>
      <c r="K19" s="3"/>
      <c r="L19" s="3">
        <f t="shared" si="10"/>
        <v>4831.2</v>
      </c>
      <c r="M19" s="4">
        <f>+M15+M17</f>
        <v>9662.4</v>
      </c>
    </row>
    <row r="20" spans="1:13" ht="15">
      <c r="A20" s="5"/>
      <c r="B20" s="6"/>
      <c r="C20" s="7"/>
      <c r="D20" s="7"/>
      <c r="E20" s="7"/>
      <c r="F20" s="7"/>
      <c r="G20" s="7"/>
      <c r="H20" s="13"/>
      <c r="I20" s="13"/>
      <c r="J20" s="13"/>
      <c r="K20" s="13"/>
      <c r="L20" s="13"/>
    </row>
    <row r="21" spans="1:13" ht="15">
      <c r="B21" s="75" t="s">
        <v>567</v>
      </c>
      <c r="C21" s="76" t="s">
        <v>162</v>
      </c>
      <c r="D21" s="76" t="s">
        <v>163</v>
      </c>
      <c r="E21" s="76" t="s">
        <v>466</v>
      </c>
      <c r="H21" s="13"/>
    </row>
    <row r="22" spans="1:13">
      <c r="B22" s="77" t="s">
        <v>566</v>
      </c>
      <c r="C22" s="78">
        <f>+E19</f>
        <v>0</v>
      </c>
      <c r="D22" s="78">
        <f>+J19</f>
        <v>0</v>
      </c>
      <c r="E22" s="78">
        <f>+C22+D22</f>
        <v>0</v>
      </c>
    </row>
    <row r="23" spans="1:13">
      <c r="B23" s="77" t="s">
        <v>565</v>
      </c>
      <c r="C23" s="78">
        <f>+G19</f>
        <v>4831.2</v>
      </c>
      <c r="D23" s="78">
        <f>+L19</f>
        <v>4831.2</v>
      </c>
      <c r="E23" s="78">
        <f>+C23+D23</f>
        <v>9662.4</v>
      </c>
    </row>
  </sheetData>
  <sheetProtection algorithmName="SHA-512" hashValue="1NOuIz/v44aGMrXUdX8AyfDGZ0FZAbmR80m+sSxvQEteowMJry9N4TaxGBN6xgUf4X1LzE+Pt8HsoicWy0eUCw==" saltValue="ZfuVZy0wTEd36UuBzYrisA==" spinCount="100000" sheet="1" objects="1" scenarios="1"/>
  <mergeCells count="2">
    <mergeCell ref="A1:M1"/>
    <mergeCell ref="A2:M2"/>
  </mergeCells>
  <pageMargins left="1.1023622047244095" right="0.31496062992125984" top="0.74803149606299213" bottom="0.74803149606299213" header="0.31496062992125984" footer="0.31496062992125984"/>
  <pageSetup paperSize="9" scale="61" orientation="landscape" r:id="rId1"/>
  <headerFooter>
    <oddFooter>&amp;CStran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499984740745262"/>
  </sheetPr>
  <dimension ref="A1:L687"/>
  <sheetViews>
    <sheetView view="pageBreakPreview" topLeftCell="A82" zoomScaleNormal="85" zoomScaleSheetLayoutView="100" workbookViewId="0">
      <selection activeCell="C100" sqref="C100"/>
    </sheetView>
  </sheetViews>
  <sheetFormatPr defaultColWidth="12.5703125" defaultRowHeight="15"/>
  <cols>
    <col min="1" max="1" width="5.85546875" style="489" customWidth="1"/>
    <col min="2" max="2" width="55.5703125" style="455" customWidth="1"/>
    <col min="3" max="3" width="14.5703125" style="456" bestFit="1" customWidth="1"/>
    <col min="4" max="4" width="14.5703125" style="132" customWidth="1"/>
    <col min="5" max="5" width="15.5703125" style="130" customWidth="1"/>
    <col min="6" max="6" width="12.5703125" style="428"/>
    <col min="7" max="7" width="12.5703125" style="429"/>
    <col min="8" max="8" width="12.5703125" style="430"/>
    <col min="9" max="9" width="14.140625" style="430" customWidth="1"/>
    <col min="10" max="10" width="34.140625" style="430" customWidth="1"/>
    <col min="11" max="16384" width="12.5703125" style="430"/>
  </cols>
  <sheetData>
    <row r="1" spans="1:7" s="427" customFormat="1" ht="15.75" thickBot="1">
      <c r="A1" s="532" t="s">
        <v>50</v>
      </c>
      <c r="B1" s="533"/>
      <c r="C1" s="533"/>
      <c r="D1" s="533"/>
      <c r="E1" s="424"/>
      <c r="F1" s="425"/>
      <c r="G1" s="426"/>
    </row>
    <row r="2" spans="1:7" ht="102" customHeight="1">
      <c r="A2" s="534" t="s">
        <v>92</v>
      </c>
      <c r="B2" s="534"/>
      <c r="C2" s="534"/>
      <c r="D2" s="534"/>
      <c r="E2" s="534"/>
      <c r="G2" s="429" t="s">
        <v>167</v>
      </c>
    </row>
    <row r="3" spans="1:7" s="432" customFormat="1">
      <c r="A3" s="431"/>
      <c r="C3" s="433"/>
      <c r="D3" s="434"/>
      <c r="E3" s="434"/>
      <c r="G3" s="435"/>
    </row>
    <row r="4" spans="1:7" s="436" customFormat="1">
      <c r="A4" s="431" t="s">
        <v>166</v>
      </c>
      <c r="C4" s="437"/>
      <c r="D4" s="438"/>
      <c r="E4" s="438" t="s">
        <v>126</v>
      </c>
    </row>
    <row r="5" spans="1:7" s="436" customFormat="1">
      <c r="A5" s="431"/>
      <c r="C5" s="437"/>
      <c r="D5" s="438"/>
      <c r="E5" s="438"/>
    </row>
    <row r="6" spans="1:7" s="432" customFormat="1" ht="15.75" thickBot="1">
      <c r="A6" s="431"/>
      <c r="C6" s="433"/>
      <c r="D6" s="434"/>
      <c r="E6" s="434"/>
    </row>
    <row r="7" spans="1:7" s="432" customFormat="1" ht="15.75" thickBot="1">
      <c r="A7" s="439" t="s">
        <v>52</v>
      </c>
      <c r="B7" s="89" t="s">
        <v>53</v>
      </c>
      <c r="C7" s="89"/>
      <c r="D7" s="91"/>
      <c r="E7" s="92" t="s">
        <v>54</v>
      </c>
    </row>
    <row r="8" spans="1:7" s="432" customFormat="1">
      <c r="A8" s="431">
        <v>1</v>
      </c>
      <c r="B8" s="432" t="s">
        <v>43</v>
      </c>
      <c r="C8" s="433"/>
      <c r="D8" s="434"/>
      <c r="E8" s="434">
        <f>E103</f>
        <v>3600</v>
      </c>
    </row>
    <row r="9" spans="1:7" s="432" customFormat="1">
      <c r="A9" s="440">
        <v>2</v>
      </c>
      <c r="B9" s="441" t="s">
        <v>31</v>
      </c>
      <c r="C9" s="442"/>
      <c r="D9" s="443"/>
      <c r="E9" s="443">
        <f>E147</f>
        <v>0</v>
      </c>
    </row>
    <row r="10" spans="1:7" s="432" customFormat="1">
      <c r="A10" s="440">
        <v>3</v>
      </c>
      <c r="B10" s="441" t="s">
        <v>21</v>
      </c>
      <c r="C10" s="442"/>
      <c r="D10" s="443"/>
      <c r="E10" s="443">
        <f>E225</f>
        <v>0</v>
      </c>
    </row>
    <row r="11" spans="1:7" s="432" customFormat="1">
      <c r="A11" s="440">
        <v>5</v>
      </c>
      <c r="B11" s="441" t="s">
        <v>133</v>
      </c>
      <c r="C11" s="442"/>
      <c r="D11" s="443"/>
      <c r="E11" s="443">
        <f>E263</f>
        <v>0</v>
      </c>
    </row>
    <row r="12" spans="1:7" s="432" customFormat="1">
      <c r="A12" s="440">
        <v>6</v>
      </c>
      <c r="B12" s="441" t="s">
        <v>55</v>
      </c>
      <c r="C12" s="442"/>
      <c r="D12" s="443"/>
      <c r="E12" s="443">
        <f>E340</f>
        <v>0</v>
      </c>
    </row>
    <row r="13" spans="1:7" s="432" customFormat="1">
      <c r="A13" s="440">
        <v>7</v>
      </c>
      <c r="B13" s="441" t="s">
        <v>57</v>
      </c>
      <c r="C13" s="442"/>
      <c r="D13" s="443"/>
      <c r="E13" s="443">
        <f>E374</f>
        <v>0</v>
      </c>
    </row>
    <row r="14" spans="1:7" s="432" customFormat="1">
      <c r="A14" s="440"/>
      <c r="B14" s="441"/>
      <c r="C14" s="442"/>
      <c r="D14" s="443"/>
      <c r="E14" s="443"/>
    </row>
    <row r="15" spans="1:7" s="432" customFormat="1" ht="15.75" thickBot="1">
      <c r="A15" s="444"/>
      <c r="B15" s="445"/>
      <c r="C15" s="446"/>
      <c r="D15" s="447"/>
      <c r="E15" s="447"/>
    </row>
    <row r="16" spans="1:7" s="436" customFormat="1">
      <c r="A16" s="448"/>
      <c r="B16" s="449" t="s">
        <v>122</v>
      </c>
      <c r="C16" s="450"/>
      <c r="D16" s="451"/>
      <c r="E16" s="451">
        <f>SUM(E8:E15)</f>
        <v>3600</v>
      </c>
    </row>
    <row r="17" spans="1:5" s="432" customFormat="1">
      <c r="A17" s="431"/>
      <c r="C17" s="433"/>
      <c r="D17" s="434"/>
      <c r="E17" s="434"/>
    </row>
    <row r="18" spans="1:5" s="432" customFormat="1">
      <c r="A18" s="452" t="s">
        <v>120</v>
      </c>
      <c r="C18" s="433"/>
      <c r="D18" s="434"/>
      <c r="E18" s="434"/>
    </row>
    <row r="19" spans="1:5" s="432" customFormat="1" ht="42.75">
      <c r="A19" s="117" t="s">
        <v>127</v>
      </c>
      <c r="B19" s="453" t="s">
        <v>82</v>
      </c>
      <c r="C19" s="433"/>
      <c r="D19" s="434"/>
      <c r="E19" s="434"/>
    </row>
    <row r="20" spans="1:5" s="432" customFormat="1" ht="57">
      <c r="A20" s="117" t="s">
        <v>128</v>
      </c>
      <c r="B20" s="453" t="s">
        <v>121</v>
      </c>
      <c r="C20" s="433"/>
      <c r="D20" s="434"/>
      <c r="E20" s="434"/>
    </row>
    <row r="21" spans="1:5" s="432" customFormat="1" ht="57">
      <c r="A21" s="117" t="s">
        <v>129</v>
      </c>
      <c r="B21" s="453" t="s">
        <v>83</v>
      </c>
      <c r="C21" s="433"/>
      <c r="D21" s="434"/>
      <c r="E21" s="434"/>
    </row>
    <row r="22" spans="1:5" s="432" customFormat="1" ht="57">
      <c r="A22" s="117" t="s">
        <v>130</v>
      </c>
      <c r="B22" s="453" t="s">
        <v>84</v>
      </c>
      <c r="C22" s="433"/>
      <c r="D22" s="434"/>
      <c r="E22" s="434"/>
    </row>
    <row r="23" spans="1:5" s="432" customFormat="1" ht="42.75">
      <c r="A23" s="117" t="s">
        <v>131</v>
      </c>
      <c r="B23" s="453" t="s">
        <v>132</v>
      </c>
      <c r="C23" s="433"/>
      <c r="D23" s="434"/>
      <c r="E23" s="434"/>
    </row>
    <row r="24" spans="1:5" s="432" customFormat="1" ht="30" customHeight="1">
      <c r="A24" s="117" t="s">
        <v>570</v>
      </c>
      <c r="B24" s="118" t="s">
        <v>571</v>
      </c>
      <c r="C24" s="433"/>
      <c r="D24" s="434"/>
      <c r="E24" s="434"/>
    </row>
    <row r="25" spans="1:5" ht="14.25">
      <c r="A25" s="454"/>
    </row>
    <row r="26" spans="1:5">
      <c r="A26" s="457" t="s">
        <v>49</v>
      </c>
      <c r="B26" s="458" t="s">
        <v>48</v>
      </c>
      <c r="C26" s="459" t="s">
        <v>47</v>
      </c>
      <c r="D26" s="460" t="s">
        <v>46</v>
      </c>
      <c r="E26" s="460" t="s">
        <v>45</v>
      </c>
    </row>
    <row r="27" spans="1:5">
      <c r="A27" s="457"/>
      <c r="B27" s="458" t="s">
        <v>44</v>
      </c>
      <c r="C27" s="459"/>
      <c r="D27" s="460"/>
      <c r="E27" s="460"/>
    </row>
    <row r="28" spans="1:5">
      <c r="A28" s="155">
        <v>1</v>
      </c>
      <c r="B28" s="127" t="s">
        <v>43</v>
      </c>
      <c r="C28" s="461"/>
      <c r="D28" s="27"/>
      <c r="E28" s="132"/>
    </row>
    <row r="29" spans="1:5">
      <c r="A29" s="133"/>
      <c r="B29" s="126"/>
      <c r="C29" s="461"/>
      <c r="D29" s="27"/>
      <c r="E29" s="132"/>
    </row>
    <row r="30" spans="1:5">
      <c r="A30" s="133"/>
      <c r="B30" s="127" t="s">
        <v>42</v>
      </c>
      <c r="C30" s="461"/>
      <c r="D30" s="27"/>
      <c r="E30" s="132"/>
    </row>
    <row r="31" spans="1:5">
      <c r="A31" s="133"/>
      <c r="B31" s="126"/>
      <c r="C31" s="461"/>
      <c r="D31" s="27"/>
      <c r="E31" s="132"/>
    </row>
    <row r="32" spans="1:5">
      <c r="A32" s="125">
        <v>1.01</v>
      </c>
      <c r="B32" s="126" t="s">
        <v>97</v>
      </c>
      <c r="C32" s="461"/>
      <c r="D32" s="27"/>
      <c r="E32" s="132"/>
    </row>
    <row r="33" spans="1:7" ht="28.5">
      <c r="A33" s="133"/>
      <c r="B33" s="126" t="s">
        <v>125</v>
      </c>
      <c r="C33" s="461"/>
      <c r="D33" s="27"/>
      <c r="E33" s="132"/>
    </row>
    <row r="34" spans="1:7">
      <c r="A34" s="133"/>
      <c r="B34" s="126" t="s">
        <v>41</v>
      </c>
      <c r="C34" s="462">
        <v>0.45500000000000002</v>
      </c>
      <c r="D34" s="27"/>
      <c r="E34" s="132">
        <f>C34*D34</f>
        <v>0</v>
      </c>
    </row>
    <row r="35" spans="1:7">
      <c r="D35" s="27"/>
    </row>
    <row r="36" spans="1:7">
      <c r="A36" s="125">
        <f>MAX(A25:A35)+0.01</f>
        <v>1.02</v>
      </c>
      <c r="B36" s="126" t="s">
        <v>40</v>
      </c>
      <c r="C36" s="461"/>
      <c r="D36" s="27"/>
      <c r="E36" s="132"/>
    </row>
    <row r="37" spans="1:7" ht="28.5">
      <c r="A37" s="133"/>
      <c r="B37" s="126" t="s">
        <v>39</v>
      </c>
      <c r="C37" s="461"/>
      <c r="D37" s="27"/>
      <c r="E37" s="132"/>
    </row>
    <row r="38" spans="1:7">
      <c r="A38" s="133"/>
      <c r="B38" s="126" t="s">
        <v>0</v>
      </c>
      <c r="C38" s="461">
        <v>23</v>
      </c>
      <c r="D38" s="27"/>
      <c r="E38" s="132">
        <f>C38*D38</f>
        <v>0</v>
      </c>
    </row>
    <row r="39" spans="1:7">
      <c r="A39" s="133"/>
      <c r="B39" s="126"/>
      <c r="C39" s="461"/>
      <c r="D39" s="27"/>
      <c r="E39" s="132"/>
    </row>
    <row r="40" spans="1:7">
      <c r="A40" s="133"/>
      <c r="B40" s="127" t="s">
        <v>38</v>
      </c>
      <c r="C40" s="461"/>
      <c r="D40" s="27"/>
    </row>
    <row r="41" spans="1:7">
      <c r="A41" s="133" t="s">
        <v>5</v>
      </c>
      <c r="B41" s="127" t="s">
        <v>37</v>
      </c>
      <c r="C41" s="461"/>
      <c r="D41" s="27"/>
    </row>
    <row r="42" spans="1:7" ht="85.5" customHeight="1">
      <c r="A42" s="133"/>
      <c r="B42" s="128" t="s">
        <v>67</v>
      </c>
      <c r="C42" s="461"/>
      <c r="D42" s="27"/>
    </row>
    <row r="43" spans="1:7">
      <c r="A43" s="133"/>
      <c r="B43" s="128"/>
      <c r="C43" s="461"/>
      <c r="D43" s="27"/>
    </row>
    <row r="44" spans="1:7">
      <c r="A44" s="125">
        <f>MAX(A33:A43)+0.01</f>
        <v>1.03</v>
      </c>
      <c r="B44" s="126" t="s">
        <v>2</v>
      </c>
      <c r="C44" s="461"/>
      <c r="D44" s="28"/>
      <c r="F44" s="430"/>
      <c r="G44" s="430"/>
    </row>
    <row r="45" spans="1:7" ht="42.75">
      <c r="A45" s="133"/>
      <c r="B45" s="126" t="s">
        <v>382</v>
      </c>
      <c r="C45" s="461"/>
      <c r="D45" s="28"/>
      <c r="F45" s="430"/>
      <c r="G45" s="430"/>
    </row>
    <row r="46" spans="1:7">
      <c r="A46" s="133"/>
      <c r="B46" s="126" t="s">
        <v>45</v>
      </c>
      <c r="C46" s="461">
        <v>1</v>
      </c>
      <c r="D46" s="27"/>
      <c r="E46" s="132">
        <f>C46*D46</f>
        <v>0</v>
      </c>
      <c r="F46" s="430"/>
      <c r="G46" s="430"/>
    </row>
    <row r="47" spans="1:7">
      <c r="A47" s="133"/>
      <c r="B47" s="126"/>
      <c r="C47" s="461"/>
      <c r="D47" s="27"/>
      <c r="E47" s="132"/>
      <c r="F47" s="430"/>
      <c r="G47" s="430"/>
    </row>
    <row r="48" spans="1:7">
      <c r="A48" s="125">
        <f>MAX(A16:A47)+0.01</f>
        <v>1.04</v>
      </c>
      <c r="B48" s="126" t="s">
        <v>2</v>
      </c>
      <c r="C48" s="461"/>
      <c r="D48" s="28"/>
      <c r="F48" s="430"/>
      <c r="G48" s="430"/>
    </row>
    <row r="49" spans="1:9" ht="57">
      <c r="A49" s="133"/>
      <c r="B49" s="126" t="s">
        <v>135</v>
      </c>
      <c r="C49" s="461"/>
      <c r="D49" s="28"/>
      <c r="F49" s="430"/>
      <c r="G49" s="430"/>
    </row>
    <row r="50" spans="1:9">
      <c r="A50" s="133"/>
      <c r="B50" s="126" t="s">
        <v>4</v>
      </c>
      <c r="C50" s="461">
        <v>2</v>
      </c>
      <c r="D50" s="27"/>
      <c r="E50" s="132">
        <f>C50*D50</f>
        <v>0</v>
      </c>
      <c r="F50" s="430"/>
      <c r="G50" s="430"/>
    </row>
    <row r="51" spans="1:9">
      <c r="A51" s="133"/>
      <c r="B51" s="126"/>
      <c r="C51" s="461"/>
      <c r="D51" s="27"/>
      <c r="E51" s="132"/>
      <c r="F51" s="430"/>
      <c r="G51" s="430"/>
    </row>
    <row r="52" spans="1:9">
      <c r="A52" s="125">
        <f>MAX(A20:A50)+0.01</f>
        <v>1.05</v>
      </c>
      <c r="B52" s="126" t="s">
        <v>2</v>
      </c>
      <c r="C52" s="461"/>
      <c r="D52" s="28"/>
      <c r="F52" s="430"/>
      <c r="G52" s="430"/>
    </row>
    <row r="53" spans="1:9" ht="28.5">
      <c r="A53" s="133"/>
      <c r="B53" s="126" t="s">
        <v>136</v>
      </c>
      <c r="C53" s="461"/>
      <c r="D53" s="28"/>
      <c r="F53" s="430"/>
      <c r="G53" s="430"/>
    </row>
    <row r="54" spans="1:9">
      <c r="A54" s="133"/>
      <c r="B54" s="126" t="s">
        <v>4</v>
      </c>
      <c r="C54" s="461">
        <v>10</v>
      </c>
      <c r="D54" s="27"/>
      <c r="E54" s="132">
        <f>C54*D54</f>
        <v>0</v>
      </c>
      <c r="F54" s="430"/>
      <c r="G54" s="430"/>
    </row>
    <row r="55" spans="1:9">
      <c r="A55" s="133"/>
      <c r="B55" s="126"/>
      <c r="C55" s="461"/>
      <c r="D55" s="27"/>
      <c r="E55" s="132"/>
    </row>
    <row r="56" spans="1:9">
      <c r="A56" s="125">
        <f>MAX(A27:A55)+0.01</f>
        <v>1.06</v>
      </c>
      <c r="B56" s="126" t="s">
        <v>2</v>
      </c>
      <c r="C56" s="463"/>
      <c r="D56" s="29"/>
      <c r="E56" s="464"/>
      <c r="F56" s="430"/>
      <c r="G56" s="456"/>
      <c r="H56" s="465"/>
      <c r="I56" s="465"/>
    </row>
    <row r="57" spans="1:9">
      <c r="A57" s="133"/>
      <c r="B57" s="126" t="s">
        <v>137</v>
      </c>
      <c r="C57" s="463"/>
      <c r="D57" s="29"/>
      <c r="E57" s="464"/>
      <c r="F57" s="430"/>
      <c r="G57" s="456"/>
      <c r="H57" s="465"/>
      <c r="I57" s="465"/>
    </row>
    <row r="58" spans="1:9">
      <c r="A58" s="133" t="s">
        <v>5</v>
      </c>
      <c r="B58" s="126" t="s">
        <v>171</v>
      </c>
      <c r="C58" s="463"/>
      <c r="D58" s="29"/>
      <c r="E58" s="464"/>
      <c r="F58" s="430"/>
      <c r="G58" s="456"/>
      <c r="H58" s="465"/>
      <c r="I58" s="465"/>
    </row>
    <row r="59" spans="1:9">
      <c r="A59" s="133"/>
      <c r="B59" s="126" t="s">
        <v>101</v>
      </c>
      <c r="C59" s="463">
        <v>28</v>
      </c>
      <c r="D59" s="29"/>
      <c r="E59" s="464">
        <f>C59*D59</f>
        <v>0</v>
      </c>
      <c r="F59" s="430"/>
      <c r="G59" s="456"/>
      <c r="H59" s="465"/>
      <c r="I59" s="465"/>
    </row>
    <row r="60" spans="1:9">
      <c r="A60" s="133"/>
      <c r="B60" s="126"/>
      <c r="C60" s="463"/>
      <c r="D60" s="29"/>
      <c r="E60" s="464"/>
      <c r="F60" s="430"/>
      <c r="G60" s="456"/>
      <c r="H60" s="465"/>
      <c r="I60" s="465"/>
    </row>
    <row r="61" spans="1:9">
      <c r="A61" s="125">
        <f>MAX(A56:A60)+0.01</f>
        <v>1.07</v>
      </c>
      <c r="B61" s="126" t="s">
        <v>36</v>
      </c>
      <c r="C61" s="461"/>
      <c r="D61" s="27"/>
    </row>
    <row r="62" spans="1:9" ht="28.5">
      <c r="A62" s="133"/>
      <c r="B62" s="126" t="s">
        <v>35</v>
      </c>
      <c r="C62" s="461"/>
      <c r="D62" s="27"/>
    </row>
    <row r="63" spans="1:9">
      <c r="A63" s="133" t="s">
        <v>5</v>
      </c>
      <c r="B63" s="466" t="s">
        <v>386</v>
      </c>
      <c r="C63" s="461"/>
      <c r="D63" s="27"/>
    </row>
    <row r="64" spans="1:9">
      <c r="A64" s="133"/>
      <c r="B64" s="126" t="s">
        <v>6</v>
      </c>
      <c r="C64" s="461">
        <v>4848.6000000000004</v>
      </c>
      <c r="D64" s="27"/>
      <c r="E64" s="132">
        <f>C64*D64</f>
        <v>0</v>
      </c>
    </row>
    <row r="65" spans="1:9">
      <c r="A65" s="133"/>
      <c r="B65" s="126"/>
      <c r="C65" s="461"/>
      <c r="D65" s="27"/>
      <c r="E65" s="132"/>
    </row>
    <row r="66" spans="1:9">
      <c r="A66" s="125">
        <f>MAX(A61:A65)+0.01</f>
        <v>1.08</v>
      </c>
      <c r="B66" s="126" t="s">
        <v>34</v>
      </c>
      <c r="C66" s="463"/>
      <c r="D66" s="29"/>
      <c r="E66" s="464"/>
    </row>
    <row r="67" spans="1:9">
      <c r="A67" s="133"/>
      <c r="B67" s="126" t="s">
        <v>51</v>
      </c>
      <c r="C67" s="463"/>
      <c r="D67" s="29"/>
      <c r="E67" s="464"/>
    </row>
    <row r="68" spans="1:9">
      <c r="A68" s="133"/>
      <c r="B68" s="126" t="s">
        <v>3</v>
      </c>
      <c r="C68" s="463">
        <v>106.6</v>
      </c>
      <c r="D68" s="29"/>
      <c r="E68" s="464">
        <f>C68*D68</f>
        <v>0</v>
      </c>
    </row>
    <row r="69" spans="1:9">
      <c r="A69" s="133"/>
      <c r="B69" s="126"/>
      <c r="C69" s="463"/>
      <c r="D69" s="29"/>
      <c r="E69" s="464"/>
    </row>
    <row r="70" spans="1:9">
      <c r="A70" s="125">
        <f>MAX(A66:A69)+0.01</f>
        <v>1.0900000000000001</v>
      </c>
      <c r="B70" s="126" t="s">
        <v>139</v>
      </c>
      <c r="C70" s="463"/>
      <c r="D70" s="29"/>
      <c r="E70" s="464"/>
    </row>
    <row r="71" spans="1:9" ht="28.5">
      <c r="A71" s="133"/>
      <c r="B71" s="467" t="s">
        <v>138</v>
      </c>
      <c r="C71" s="463"/>
      <c r="D71" s="29"/>
      <c r="E71" s="464"/>
    </row>
    <row r="72" spans="1:9">
      <c r="A72" s="133" t="s">
        <v>5</v>
      </c>
      <c r="B72" s="126" t="s">
        <v>70</v>
      </c>
      <c r="C72" s="463"/>
      <c r="D72" s="29"/>
      <c r="E72" s="464"/>
    </row>
    <row r="73" spans="1:9">
      <c r="A73" s="133"/>
      <c r="B73" s="126" t="s">
        <v>6</v>
      </c>
      <c r="C73" s="463">
        <v>39</v>
      </c>
      <c r="D73" s="29"/>
      <c r="E73" s="464">
        <f>C73*D73</f>
        <v>0</v>
      </c>
    </row>
    <row r="74" spans="1:9">
      <c r="A74" s="133"/>
      <c r="B74" s="126"/>
      <c r="C74" s="463"/>
      <c r="D74" s="29"/>
      <c r="E74" s="464"/>
    </row>
    <row r="75" spans="1:9">
      <c r="A75" s="125">
        <f>MAX(A69:A74)+0.01</f>
        <v>1.1000000000000001</v>
      </c>
      <c r="B75" s="126" t="s">
        <v>85</v>
      </c>
      <c r="C75" s="463"/>
      <c r="D75" s="29"/>
      <c r="E75" s="464"/>
    </row>
    <row r="76" spans="1:9" ht="28.5">
      <c r="A76" s="133"/>
      <c r="B76" s="126" t="s">
        <v>33</v>
      </c>
      <c r="C76" s="463"/>
      <c r="D76" s="29"/>
      <c r="E76" s="464"/>
    </row>
    <row r="77" spans="1:9">
      <c r="A77" s="133"/>
      <c r="B77" s="126" t="s">
        <v>3</v>
      </c>
      <c r="C77" s="463">
        <v>78.2</v>
      </c>
      <c r="D77" s="29"/>
      <c r="E77" s="464">
        <f>C77*D77</f>
        <v>0</v>
      </c>
    </row>
    <row r="78" spans="1:9">
      <c r="A78" s="133"/>
      <c r="B78" s="126"/>
      <c r="C78" s="463"/>
      <c r="D78" s="29"/>
      <c r="E78" s="464"/>
    </row>
    <row r="79" spans="1:9">
      <c r="A79" s="133"/>
      <c r="B79" s="127" t="s">
        <v>86</v>
      </c>
      <c r="C79" s="461"/>
      <c r="D79" s="27"/>
      <c r="E79" s="132"/>
      <c r="H79" s="465"/>
      <c r="I79" s="465"/>
    </row>
    <row r="80" spans="1:9">
      <c r="A80" s="133"/>
      <c r="B80" s="127"/>
      <c r="C80" s="461"/>
      <c r="D80" s="27"/>
      <c r="E80" s="132"/>
      <c r="H80" s="465"/>
      <c r="I80" s="465"/>
    </row>
    <row r="81" spans="1:9">
      <c r="A81" s="125">
        <f>MAX(A70:A80)+0.01</f>
        <v>1.1100000000000001</v>
      </c>
      <c r="B81" s="153" t="s">
        <v>2</v>
      </c>
      <c r="C81" s="461"/>
      <c r="D81" s="27"/>
      <c r="E81" s="132"/>
      <c r="H81" s="465"/>
      <c r="I81" s="465"/>
    </row>
    <row r="82" spans="1:9" s="469" customFormat="1" ht="28.5">
      <c r="A82" s="468"/>
      <c r="B82" s="153" t="s">
        <v>91</v>
      </c>
      <c r="C82" s="461"/>
      <c r="D82" s="27"/>
      <c r="E82" s="132"/>
      <c r="G82" s="470"/>
      <c r="H82" s="471"/>
      <c r="I82" s="471"/>
    </row>
    <row r="83" spans="1:9" s="469" customFormat="1">
      <c r="A83" s="468"/>
      <c r="B83" s="153" t="s">
        <v>123</v>
      </c>
      <c r="C83" s="461">
        <v>4</v>
      </c>
      <c r="D83" s="27"/>
      <c r="E83" s="132">
        <f>C83*D83</f>
        <v>0</v>
      </c>
      <c r="G83" s="470"/>
      <c r="H83" s="471"/>
      <c r="I83" s="471"/>
    </row>
    <row r="84" spans="1:9">
      <c r="A84" s="133"/>
      <c r="B84" s="126"/>
      <c r="C84" s="463"/>
      <c r="D84" s="29"/>
      <c r="E84" s="464"/>
    </row>
    <row r="85" spans="1:9" s="472" customFormat="1">
      <c r="A85" s="125">
        <f>MAX(A64:A84)+0.01</f>
        <v>1.1200000000000001</v>
      </c>
      <c r="B85" s="153" t="s">
        <v>2</v>
      </c>
      <c r="C85" s="463"/>
      <c r="D85" s="29"/>
      <c r="E85" s="464"/>
      <c r="F85" s="428"/>
      <c r="G85" s="429"/>
    </row>
    <row r="86" spans="1:9" s="472" customFormat="1" ht="28.5">
      <c r="A86" s="133"/>
      <c r="B86" s="153" t="s">
        <v>383</v>
      </c>
      <c r="C86" s="463"/>
      <c r="D86" s="29"/>
      <c r="E86" s="464"/>
      <c r="F86" s="428"/>
      <c r="G86" s="429"/>
    </row>
    <row r="87" spans="1:9" s="472" customFormat="1">
      <c r="A87" s="133" t="s">
        <v>5</v>
      </c>
      <c r="B87" s="153" t="s">
        <v>98</v>
      </c>
      <c r="C87" s="463"/>
      <c r="D87" s="29"/>
      <c r="E87" s="464"/>
      <c r="F87" s="428"/>
      <c r="G87" s="429"/>
    </row>
    <row r="88" spans="1:9" s="472" customFormat="1">
      <c r="A88" s="133"/>
      <c r="B88" s="153" t="s">
        <v>0</v>
      </c>
      <c r="C88" s="463">
        <v>5</v>
      </c>
      <c r="D88" s="29"/>
      <c r="E88" s="464">
        <f>C88*D88</f>
        <v>0</v>
      </c>
      <c r="F88" s="428"/>
      <c r="G88" s="429"/>
    </row>
    <row r="89" spans="1:9">
      <c r="A89" s="133"/>
      <c r="B89" s="126"/>
      <c r="C89" s="463"/>
      <c r="D89" s="27"/>
      <c r="E89" s="132"/>
      <c r="F89" s="430"/>
      <c r="G89" s="430"/>
    </row>
    <row r="90" spans="1:9" s="472" customFormat="1">
      <c r="A90" s="125">
        <f>MAX(A80:A89)+0.01</f>
        <v>1.1300000000000001</v>
      </c>
      <c r="B90" s="153" t="s">
        <v>2</v>
      </c>
      <c r="C90" s="463"/>
      <c r="D90" s="29"/>
      <c r="E90" s="464"/>
    </row>
    <row r="91" spans="1:9" s="472" customFormat="1" ht="57">
      <c r="A91" s="133"/>
      <c r="B91" s="153" t="s">
        <v>152</v>
      </c>
      <c r="C91" s="463"/>
      <c r="D91" s="29"/>
      <c r="E91" s="464"/>
    </row>
    <row r="92" spans="1:9" s="472" customFormat="1" ht="28.5">
      <c r="A92" s="133"/>
      <c r="B92" s="153" t="s">
        <v>384</v>
      </c>
      <c r="C92" s="463"/>
      <c r="D92" s="29"/>
      <c r="E92" s="464"/>
    </row>
    <row r="93" spans="1:9" s="472" customFormat="1">
      <c r="A93" s="133"/>
      <c r="B93" s="153" t="s">
        <v>6</v>
      </c>
      <c r="C93" s="463">
        <v>90</v>
      </c>
      <c r="D93" s="29"/>
      <c r="E93" s="132">
        <f>C93*D93</f>
        <v>0</v>
      </c>
    </row>
    <row r="94" spans="1:9">
      <c r="A94" s="133"/>
      <c r="B94" s="126"/>
      <c r="C94" s="463"/>
      <c r="D94" s="29"/>
      <c r="E94" s="464"/>
      <c r="H94" s="465"/>
      <c r="I94" s="465"/>
    </row>
    <row r="95" spans="1:9">
      <c r="A95" s="125">
        <f>MAX(A72:A91)+0.01</f>
        <v>1.1400000000000001</v>
      </c>
      <c r="B95" s="126" t="s">
        <v>2</v>
      </c>
      <c r="C95" s="463"/>
      <c r="D95" s="29"/>
      <c r="E95" s="464"/>
      <c r="H95" s="465"/>
      <c r="I95" s="465"/>
    </row>
    <row r="96" spans="1:9" ht="28.5">
      <c r="A96" s="133"/>
      <c r="B96" s="126" t="s">
        <v>561</v>
      </c>
      <c r="C96" s="463"/>
      <c r="D96" s="29"/>
      <c r="E96" s="464"/>
      <c r="H96" s="465"/>
      <c r="I96" s="465"/>
    </row>
    <row r="97" spans="1:9">
      <c r="A97" s="133"/>
      <c r="B97" s="126" t="s">
        <v>449</v>
      </c>
      <c r="C97" s="463">
        <v>1</v>
      </c>
      <c r="D97" s="29"/>
      <c r="E97" s="132">
        <f>C97*D97</f>
        <v>0</v>
      </c>
      <c r="H97" s="465"/>
      <c r="I97" s="465"/>
    </row>
    <row r="98" spans="1:9">
      <c r="A98" s="133"/>
      <c r="B98" s="126"/>
      <c r="C98" s="463"/>
      <c r="D98" s="29"/>
      <c r="E98" s="464"/>
      <c r="H98" s="465"/>
      <c r="I98" s="465"/>
    </row>
    <row r="99" spans="1:9">
      <c r="A99" s="541">
        <f>MAX(A75:A97)+0.01</f>
        <v>1.1500000000000001</v>
      </c>
      <c r="B99" s="542" t="s">
        <v>2</v>
      </c>
      <c r="C99" s="543"/>
      <c r="D99" s="544"/>
      <c r="E99" s="544"/>
      <c r="H99" s="465"/>
      <c r="I99" s="465"/>
    </row>
    <row r="100" spans="1:9" ht="42.75">
      <c r="A100" s="545"/>
      <c r="B100" s="542" t="s">
        <v>168</v>
      </c>
      <c r="C100" s="543"/>
      <c r="D100" s="544"/>
      <c r="E100" s="544"/>
      <c r="H100" s="465"/>
      <c r="I100" s="465"/>
    </row>
    <row r="101" spans="1:9" s="476" customFormat="1">
      <c r="A101" s="546" t="s">
        <v>5</v>
      </c>
      <c r="B101" s="547" t="s">
        <v>124</v>
      </c>
      <c r="C101" s="548">
        <v>3600</v>
      </c>
      <c r="D101" s="540">
        <v>1</v>
      </c>
      <c r="E101" s="540">
        <f>C101*D101</f>
        <v>3600</v>
      </c>
      <c r="F101" s="473"/>
      <c r="G101" s="474"/>
      <c r="H101" s="475"/>
      <c r="I101" s="475"/>
    </row>
    <row r="102" spans="1:9">
      <c r="A102" s="133"/>
      <c r="B102" s="477"/>
      <c r="C102" s="430"/>
      <c r="D102" s="27"/>
      <c r="H102" s="465"/>
      <c r="I102" s="465"/>
    </row>
    <row r="103" spans="1:9" ht="15.75" thickBot="1">
      <c r="A103" s="478"/>
      <c r="B103" s="479" t="s">
        <v>32</v>
      </c>
      <c r="C103" s="480"/>
      <c r="D103" s="31"/>
      <c r="E103" s="481">
        <f>SUM(E34:E101)</f>
        <v>3600</v>
      </c>
      <c r="H103" s="465"/>
      <c r="I103" s="465"/>
    </row>
    <row r="104" spans="1:9">
      <c r="A104" s="133"/>
      <c r="B104" s="127"/>
      <c r="C104" s="482"/>
      <c r="D104" s="32"/>
      <c r="E104" s="483"/>
      <c r="H104" s="465"/>
      <c r="I104" s="465"/>
    </row>
    <row r="105" spans="1:9">
      <c r="A105" s="155">
        <v>2</v>
      </c>
      <c r="B105" s="127" t="s">
        <v>31</v>
      </c>
      <c r="C105" s="461"/>
      <c r="D105" s="27"/>
      <c r="H105" s="465"/>
      <c r="I105" s="465"/>
    </row>
    <row r="106" spans="1:9">
      <c r="A106" s="133"/>
      <c r="B106" s="127"/>
      <c r="C106" s="461"/>
      <c r="D106" s="27"/>
      <c r="H106" s="465"/>
      <c r="I106" s="465"/>
    </row>
    <row r="107" spans="1:9">
      <c r="A107" s="133"/>
      <c r="B107" s="127" t="s">
        <v>30</v>
      </c>
      <c r="C107" s="461"/>
      <c r="D107" s="27"/>
      <c r="H107" s="465"/>
      <c r="I107" s="465"/>
    </row>
    <row r="108" spans="1:9">
      <c r="A108" s="133"/>
      <c r="B108" s="126"/>
      <c r="C108" s="461"/>
      <c r="D108" s="27"/>
      <c r="H108" s="465"/>
      <c r="I108" s="465"/>
    </row>
    <row r="109" spans="1:9">
      <c r="A109" s="125">
        <f>MAX(A85:A108)+0.01</f>
        <v>2.0099999999999998</v>
      </c>
      <c r="B109" s="126" t="s">
        <v>29</v>
      </c>
      <c r="C109" s="461"/>
      <c r="D109" s="27"/>
      <c r="E109" s="132"/>
    </row>
    <row r="110" spans="1:9" ht="28.5">
      <c r="A110" s="133"/>
      <c r="B110" s="126" t="s">
        <v>28</v>
      </c>
      <c r="C110" s="461"/>
      <c r="D110" s="27"/>
      <c r="E110" s="132"/>
    </row>
    <row r="111" spans="1:9" ht="42.75">
      <c r="A111" s="133" t="s">
        <v>5</v>
      </c>
      <c r="B111" s="126" t="s">
        <v>395</v>
      </c>
      <c r="C111" s="461"/>
      <c r="D111" s="27"/>
      <c r="E111" s="132"/>
    </row>
    <row r="112" spans="1:9">
      <c r="A112" s="133"/>
      <c r="B112" s="126" t="s">
        <v>13</v>
      </c>
      <c r="C112" s="461">
        <v>4464.3</v>
      </c>
      <c r="D112" s="27"/>
      <c r="E112" s="132">
        <f>C112*D112</f>
        <v>0</v>
      </c>
    </row>
    <row r="113" spans="1:9">
      <c r="A113" s="133"/>
      <c r="B113" s="126"/>
      <c r="C113" s="461"/>
      <c r="D113" s="27"/>
      <c r="E113" s="132"/>
      <c r="H113" s="465"/>
      <c r="I113" s="465"/>
    </row>
    <row r="114" spans="1:9">
      <c r="A114" s="133"/>
      <c r="B114" s="127" t="s">
        <v>27</v>
      </c>
      <c r="C114" s="463"/>
      <c r="D114" s="27"/>
      <c r="E114" s="132"/>
    </row>
    <row r="115" spans="1:9">
      <c r="A115" s="133"/>
      <c r="B115" s="126"/>
      <c r="C115" s="461"/>
      <c r="D115" s="27"/>
      <c r="E115" s="132"/>
    </row>
    <row r="116" spans="1:9">
      <c r="A116" s="125">
        <f>MAX(A109:A115)+0.01</f>
        <v>2.0199999999999996</v>
      </c>
      <c r="B116" s="126" t="s">
        <v>2</v>
      </c>
      <c r="C116" s="461"/>
      <c r="D116" s="27"/>
      <c r="E116" s="132"/>
    </row>
    <row r="117" spans="1:9">
      <c r="A117" s="133"/>
      <c r="B117" s="126" t="s">
        <v>102</v>
      </c>
      <c r="C117" s="461"/>
      <c r="D117" s="27"/>
      <c r="E117" s="132"/>
    </row>
    <row r="118" spans="1:9">
      <c r="A118" s="133"/>
      <c r="B118" s="126" t="s">
        <v>6</v>
      </c>
      <c r="C118" s="461">
        <v>4288.7</v>
      </c>
      <c r="D118" s="27"/>
      <c r="E118" s="132">
        <f>C118*D118</f>
        <v>0</v>
      </c>
    </row>
    <row r="119" spans="1:9">
      <c r="D119" s="27"/>
    </row>
    <row r="120" spans="1:9" ht="30">
      <c r="A120" s="133"/>
      <c r="B120" s="127" t="s">
        <v>73</v>
      </c>
      <c r="C120" s="461"/>
      <c r="D120" s="27"/>
      <c r="E120" s="132"/>
    </row>
    <row r="121" spans="1:9">
      <c r="A121" s="133"/>
      <c r="B121" s="127"/>
      <c r="C121" s="461"/>
      <c r="D121" s="27"/>
      <c r="E121" s="132"/>
    </row>
    <row r="122" spans="1:9">
      <c r="A122" s="125">
        <f>MAX(A114:A121)+0.01</f>
        <v>2.0299999999999994</v>
      </c>
      <c r="B122" s="126" t="s">
        <v>140</v>
      </c>
      <c r="C122" s="470"/>
      <c r="D122" s="33"/>
      <c r="E122" s="165"/>
    </row>
    <row r="123" spans="1:9" ht="28.5">
      <c r="A123" s="133"/>
      <c r="B123" s="467" t="s">
        <v>141</v>
      </c>
      <c r="C123" s="467"/>
      <c r="D123" s="33"/>
      <c r="E123" s="165"/>
    </row>
    <row r="124" spans="1:9">
      <c r="A124" s="133" t="s">
        <v>5</v>
      </c>
      <c r="B124" s="467" t="s">
        <v>397</v>
      </c>
      <c r="C124" s="470"/>
      <c r="D124" s="33"/>
      <c r="E124" s="165"/>
    </row>
    <row r="125" spans="1:9">
      <c r="A125" s="133"/>
      <c r="B125" s="126" t="s">
        <v>13</v>
      </c>
      <c r="C125" s="484">
        <v>1981.3</v>
      </c>
      <c r="D125" s="33"/>
      <c r="E125" s="165">
        <f>C125*D125</f>
        <v>0</v>
      </c>
    </row>
    <row r="126" spans="1:9">
      <c r="A126" s="133"/>
      <c r="B126" s="127"/>
      <c r="C126" s="461"/>
      <c r="D126" s="27"/>
      <c r="E126" s="132"/>
    </row>
    <row r="127" spans="1:9">
      <c r="A127" s="125">
        <f>MAX(A119:A126)+0.01</f>
        <v>2.0399999999999991</v>
      </c>
      <c r="B127" s="126" t="s">
        <v>140</v>
      </c>
      <c r="C127" s="470"/>
      <c r="D127" s="33"/>
      <c r="E127" s="165"/>
    </row>
    <row r="128" spans="1:9" ht="28.5">
      <c r="A128" s="133"/>
      <c r="B128" s="467" t="s">
        <v>141</v>
      </c>
      <c r="C128" s="467"/>
      <c r="D128" s="33"/>
      <c r="E128" s="165"/>
    </row>
    <row r="129" spans="1:9" ht="42.75">
      <c r="A129" s="133" t="s">
        <v>5</v>
      </c>
      <c r="B129" s="467" t="s">
        <v>398</v>
      </c>
      <c r="C129" s="470"/>
      <c r="D129" s="33"/>
      <c r="E129" s="165"/>
    </row>
    <row r="130" spans="1:9">
      <c r="A130" s="133"/>
      <c r="B130" s="126" t="s">
        <v>13</v>
      </c>
      <c r="C130" s="484">
        <v>486</v>
      </c>
      <c r="D130" s="33"/>
      <c r="E130" s="165">
        <f>C130*D130</f>
        <v>0</v>
      </c>
    </row>
    <row r="131" spans="1:9">
      <c r="A131" s="133"/>
      <c r="B131" s="126"/>
      <c r="C131" s="470"/>
      <c r="D131" s="33"/>
      <c r="E131" s="165"/>
    </row>
    <row r="132" spans="1:9">
      <c r="A132" s="133"/>
      <c r="B132" s="127" t="s">
        <v>76</v>
      </c>
      <c r="C132" s="461"/>
      <c r="D132" s="27"/>
      <c r="E132" s="132"/>
      <c r="H132" s="465"/>
      <c r="I132" s="465"/>
    </row>
    <row r="133" spans="1:9" ht="15.75" customHeight="1">
      <c r="A133" s="133"/>
      <c r="B133" s="126"/>
      <c r="C133" s="461"/>
      <c r="D133" s="27"/>
      <c r="E133" s="132"/>
      <c r="H133" s="465"/>
      <c r="I133" s="465"/>
    </row>
    <row r="134" spans="1:9">
      <c r="A134" s="125">
        <f>MAX(A127:A133)+0.01</f>
        <v>2.0499999999999989</v>
      </c>
      <c r="B134" s="126" t="s">
        <v>158</v>
      </c>
      <c r="C134" s="461"/>
      <c r="D134" s="27"/>
      <c r="E134" s="132"/>
      <c r="H134" s="465"/>
      <c r="I134" s="465"/>
    </row>
    <row r="135" spans="1:9" ht="28.5">
      <c r="A135" s="133"/>
      <c r="B135" s="126" t="s">
        <v>172</v>
      </c>
      <c r="C135" s="461"/>
      <c r="D135" s="27"/>
      <c r="E135" s="132"/>
      <c r="H135" s="465"/>
      <c r="I135" s="465"/>
    </row>
    <row r="136" spans="1:9" ht="66" customHeight="1">
      <c r="A136" s="133" t="s">
        <v>5</v>
      </c>
      <c r="B136" s="128" t="s">
        <v>173</v>
      </c>
      <c r="C136" s="461"/>
      <c r="D136" s="27"/>
      <c r="E136" s="132"/>
      <c r="H136" s="465"/>
      <c r="I136" s="465"/>
    </row>
    <row r="137" spans="1:9">
      <c r="A137" s="133"/>
      <c r="B137" s="126" t="s">
        <v>6</v>
      </c>
      <c r="C137" s="461">
        <v>546.6</v>
      </c>
      <c r="D137" s="27"/>
      <c r="E137" s="132">
        <f>C137*D137</f>
        <v>0</v>
      </c>
      <c r="H137" s="465"/>
      <c r="I137" s="465"/>
    </row>
    <row r="138" spans="1:9" ht="15.75" customHeight="1">
      <c r="A138" s="133"/>
      <c r="B138" s="126"/>
      <c r="C138" s="461"/>
      <c r="D138" s="27"/>
      <c r="E138" s="132"/>
      <c r="H138" s="465"/>
      <c r="I138" s="465"/>
    </row>
    <row r="139" spans="1:9">
      <c r="A139" s="125">
        <f>MAX(A132:A138)+0.01</f>
        <v>2.0599999999999987</v>
      </c>
      <c r="B139" s="126" t="s">
        <v>26</v>
      </c>
      <c r="C139" s="461"/>
      <c r="D139" s="27"/>
      <c r="E139" s="132"/>
      <c r="H139" s="465"/>
      <c r="I139" s="465"/>
    </row>
    <row r="140" spans="1:9" ht="28.5">
      <c r="A140" s="133"/>
      <c r="B140" s="126" t="s">
        <v>25</v>
      </c>
      <c r="C140" s="461"/>
      <c r="D140" s="27"/>
      <c r="E140" s="132"/>
      <c r="H140" s="465"/>
      <c r="I140" s="465"/>
    </row>
    <row r="141" spans="1:9">
      <c r="A141" s="133"/>
      <c r="B141" s="126" t="s">
        <v>6</v>
      </c>
      <c r="C141" s="461">
        <v>35.799999999999997</v>
      </c>
      <c r="D141" s="27"/>
      <c r="E141" s="132">
        <f>C141*D141</f>
        <v>0</v>
      </c>
      <c r="H141" s="465"/>
      <c r="I141" s="465"/>
    </row>
    <row r="142" spans="1:9">
      <c r="A142" s="133"/>
      <c r="B142" s="126"/>
      <c r="C142" s="461"/>
      <c r="D142" s="27"/>
      <c r="E142" s="132"/>
      <c r="H142" s="465"/>
      <c r="I142" s="465"/>
    </row>
    <row r="143" spans="1:9">
      <c r="A143" s="125">
        <f>MAX(A138:A142)+0.01</f>
        <v>2.0699999999999985</v>
      </c>
      <c r="B143" s="126" t="s">
        <v>24</v>
      </c>
      <c r="C143" s="461"/>
      <c r="D143" s="27"/>
      <c r="E143" s="132"/>
      <c r="H143" s="465"/>
      <c r="I143" s="465"/>
    </row>
    <row r="144" spans="1:9">
      <c r="A144" s="133"/>
      <c r="B144" s="126" t="s">
        <v>23</v>
      </c>
      <c r="C144" s="461"/>
      <c r="D144" s="27"/>
      <c r="E144" s="132"/>
      <c r="H144" s="465"/>
      <c r="I144" s="465"/>
    </row>
    <row r="145" spans="1:9">
      <c r="A145" s="485"/>
      <c r="B145" s="486" t="s">
        <v>6</v>
      </c>
      <c r="C145" s="487">
        <v>35</v>
      </c>
      <c r="D145" s="30"/>
      <c r="E145" s="488">
        <f>C145*D145</f>
        <v>0</v>
      </c>
      <c r="H145" s="465"/>
      <c r="I145" s="465"/>
    </row>
    <row r="146" spans="1:9">
      <c r="A146" s="133"/>
      <c r="B146" s="126"/>
      <c r="C146" s="461"/>
      <c r="D146" s="27"/>
      <c r="E146" s="132"/>
      <c r="H146" s="465"/>
      <c r="I146" s="465"/>
    </row>
    <row r="147" spans="1:9" ht="15.75" thickBot="1">
      <c r="A147" s="478"/>
      <c r="B147" s="479" t="s">
        <v>22</v>
      </c>
      <c r="C147" s="480"/>
      <c r="D147" s="31"/>
      <c r="E147" s="481">
        <f>SUM(E109:E146)</f>
        <v>0</v>
      </c>
      <c r="H147" s="465"/>
      <c r="I147" s="465"/>
    </row>
    <row r="148" spans="1:9" s="472" customFormat="1">
      <c r="A148" s="489"/>
      <c r="B148" s="127"/>
      <c r="C148" s="482"/>
      <c r="D148" s="32"/>
      <c r="E148" s="483"/>
      <c r="F148" s="428"/>
      <c r="G148" s="429"/>
    </row>
    <row r="149" spans="1:9">
      <c r="A149" s="155">
        <v>3</v>
      </c>
      <c r="B149" s="127" t="s">
        <v>21</v>
      </c>
      <c r="C149" s="461"/>
      <c r="D149" s="27"/>
      <c r="E149" s="132"/>
    </row>
    <row r="150" spans="1:9">
      <c r="A150" s="133"/>
      <c r="B150" s="126"/>
      <c r="C150" s="461"/>
      <c r="D150" s="27"/>
      <c r="E150" s="132"/>
    </row>
    <row r="151" spans="1:9">
      <c r="A151" s="133"/>
      <c r="B151" s="127" t="s">
        <v>20</v>
      </c>
      <c r="C151" s="461"/>
      <c r="D151" s="27"/>
      <c r="E151" s="132"/>
    </row>
    <row r="152" spans="1:9">
      <c r="A152" s="133"/>
      <c r="B152" s="127"/>
      <c r="C152" s="461"/>
      <c r="D152" s="27"/>
      <c r="E152" s="132"/>
    </row>
    <row r="153" spans="1:9">
      <c r="A153" s="133"/>
      <c r="B153" s="127" t="s">
        <v>19</v>
      </c>
      <c r="C153" s="461"/>
      <c r="D153" s="27"/>
      <c r="E153" s="132"/>
    </row>
    <row r="154" spans="1:9">
      <c r="A154" s="133"/>
      <c r="B154" s="127"/>
      <c r="C154" s="461"/>
      <c r="D154" s="27"/>
      <c r="E154" s="132"/>
    </row>
    <row r="155" spans="1:9">
      <c r="A155" s="125">
        <f>MAX(A126:A154)+0.01</f>
        <v>3.01</v>
      </c>
      <c r="B155" s="126" t="s">
        <v>93</v>
      </c>
      <c r="C155" s="461"/>
      <c r="D155" s="27"/>
      <c r="E155" s="132"/>
    </row>
    <row r="156" spans="1:9" ht="28.5">
      <c r="A156" s="133"/>
      <c r="B156" s="126" t="s">
        <v>94</v>
      </c>
      <c r="C156" s="461"/>
      <c r="D156" s="27"/>
      <c r="E156" s="132"/>
    </row>
    <row r="157" spans="1:9" ht="28.5">
      <c r="A157" s="133" t="s">
        <v>5</v>
      </c>
      <c r="B157" s="126" t="s">
        <v>387</v>
      </c>
      <c r="C157" s="461"/>
      <c r="D157" s="27"/>
      <c r="E157" s="132"/>
    </row>
    <row r="158" spans="1:9">
      <c r="A158" s="133"/>
      <c r="B158" s="126" t="s">
        <v>18</v>
      </c>
      <c r="C158" s="461">
        <v>879.6</v>
      </c>
      <c r="D158" s="27"/>
      <c r="E158" s="132">
        <f>C158*D158</f>
        <v>0</v>
      </c>
    </row>
    <row r="159" spans="1:9">
      <c r="D159" s="27"/>
    </row>
    <row r="160" spans="1:9">
      <c r="A160" s="133"/>
      <c r="B160" s="127" t="s">
        <v>17</v>
      </c>
      <c r="C160" s="461"/>
      <c r="D160" s="27"/>
      <c r="E160" s="132"/>
    </row>
    <row r="161" spans="1:5">
      <c r="A161" s="133"/>
      <c r="B161" s="127"/>
      <c r="C161" s="461"/>
      <c r="D161" s="27"/>
      <c r="E161" s="132"/>
    </row>
    <row r="162" spans="1:5">
      <c r="A162" s="125">
        <f>MAX(A144:A161)+0.01</f>
        <v>3.0199999999999996</v>
      </c>
      <c r="B162" s="126" t="s">
        <v>169</v>
      </c>
      <c r="C162" s="461"/>
      <c r="D162" s="27"/>
      <c r="E162" s="132"/>
    </row>
    <row r="163" spans="1:5" ht="28.5">
      <c r="A163" s="133"/>
      <c r="B163" s="126" t="s">
        <v>422</v>
      </c>
      <c r="C163" s="461"/>
      <c r="D163" s="27"/>
      <c r="E163" s="132"/>
    </row>
    <row r="164" spans="1:5">
      <c r="A164" s="133" t="s">
        <v>5</v>
      </c>
      <c r="B164" s="126" t="s">
        <v>142</v>
      </c>
      <c r="C164" s="461"/>
      <c r="D164" s="27"/>
      <c r="E164" s="132"/>
    </row>
    <row r="165" spans="1:5">
      <c r="A165" s="133"/>
      <c r="B165" s="126" t="s">
        <v>14</v>
      </c>
      <c r="C165" s="461">
        <v>4159</v>
      </c>
      <c r="D165" s="27"/>
      <c r="E165" s="132">
        <f>C165*D165</f>
        <v>0</v>
      </c>
    </row>
    <row r="166" spans="1:5">
      <c r="A166" s="133"/>
      <c r="B166" s="126"/>
      <c r="C166" s="461"/>
      <c r="D166" s="27"/>
      <c r="E166" s="132"/>
    </row>
    <row r="167" spans="1:5">
      <c r="A167" s="133"/>
      <c r="B167" s="127" t="s">
        <v>16</v>
      </c>
      <c r="C167" s="461"/>
      <c r="D167" s="27"/>
      <c r="E167" s="132"/>
    </row>
    <row r="168" spans="1:5">
      <c r="A168" s="133"/>
      <c r="B168" s="127"/>
      <c r="C168" s="461"/>
      <c r="D168" s="27"/>
      <c r="E168" s="132"/>
    </row>
    <row r="169" spans="1:5" ht="30">
      <c r="A169" s="133"/>
      <c r="B169" s="127" t="s">
        <v>81</v>
      </c>
      <c r="D169" s="27"/>
    </row>
    <row r="170" spans="1:5">
      <c r="A170" s="133"/>
      <c r="B170" s="127"/>
      <c r="D170" s="27"/>
    </row>
    <row r="171" spans="1:5">
      <c r="A171" s="125">
        <f>MAX(A155:A168)+0.01</f>
        <v>3.0299999999999994</v>
      </c>
      <c r="B171" s="126" t="s">
        <v>68</v>
      </c>
      <c r="C171" s="461"/>
      <c r="D171" s="27"/>
      <c r="E171" s="132"/>
    </row>
    <row r="172" spans="1:5" ht="28.5">
      <c r="A172" s="133"/>
      <c r="B172" s="126" t="s">
        <v>69</v>
      </c>
      <c r="C172" s="461"/>
      <c r="D172" s="27"/>
      <c r="E172" s="132"/>
    </row>
    <row r="173" spans="1:5">
      <c r="A173" s="133" t="s">
        <v>5</v>
      </c>
      <c r="B173" s="126" t="s">
        <v>70</v>
      </c>
      <c r="C173" s="461"/>
      <c r="D173" s="27"/>
      <c r="E173" s="132"/>
    </row>
    <row r="174" spans="1:5">
      <c r="A174" s="133"/>
      <c r="B174" s="126" t="s">
        <v>14</v>
      </c>
      <c r="C174" s="461">
        <v>4198</v>
      </c>
      <c r="D174" s="27"/>
      <c r="E174" s="132">
        <f>C174*D174</f>
        <v>0</v>
      </c>
    </row>
    <row r="175" spans="1:5">
      <c r="A175" s="133"/>
      <c r="B175" s="127"/>
      <c r="D175" s="27"/>
    </row>
    <row r="176" spans="1:5">
      <c r="A176" s="125">
        <f>MAX(A143:A171)+0.01</f>
        <v>3.0399999999999991</v>
      </c>
      <c r="B176" s="126" t="s">
        <v>71</v>
      </c>
      <c r="C176" s="461"/>
      <c r="D176" s="27"/>
      <c r="E176" s="132"/>
    </row>
    <row r="177" spans="1:9">
      <c r="A177" s="133"/>
      <c r="B177" s="126" t="s">
        <v>72</v>
      </c>
      <c r="C177" s="461"/>
      <c r="D177" s="27"/>
      <c r="E177" s="132"/>
    </row>
    <row r="178" spans="1:9">
      <c r="A178" s="133" t="s">
        <v>5</v>
      </c>
      <c r="B178" s="126" t="s">
        <v>70</v>
      </c>
      <c r="C178" s="461"/>
      <c r="D178" s="27"/>
      <c r="E178" s="132"/>
    </row>
    <row r="179" spans="1:9">
      <c r="A179" s="133"/>
      <c r="B179" s="126" t="s">
        <v>14</v>
      </c>
      <c r="C179" s="461">
        <v>4198</v>
      </c>
      <c r="D179" s="27"/>
      <c r="E179" s="132">
        <f>C179*D179</f>
        <v>0</v>
      </c>
    </row>
    <row r="180" spans="1:9">
      <c r="A180" s="133"/>
      <c r="B180" s="127"/>
      <c r="D180" s="27"/>
    </row>
    <row r="181" spans="1:9">
      <c r="A181" s="125">
        <f>MAX(A150:A180)+0.01</f>
        <v>3.0499999999999989</v>
      </c>
      <c r="B181" s="126" t="s">
        <v>143</v>
      </c>
      <c r="C181" s="461"/>
      <c r="D181" s="27"/>
      <c r="E181" s="132"/>
      <c r="H181" s="465"/>
      <c r="I181" s="465"/>
    </row>
    <row r="182" spans="1:9" ht="28.5">
      <c r="A182" s="133"/>
      <c r="B182" s="126" t="s">
        <v>394</v>
      </c>
      <c r="C182" s="461"/>
      <c r="D182" s="27"/>
      <c r="E182" s="132"/>
      <c r="H182" s="465"/>
      <c r="I182" s="465"/>
    </row>
    <row r="183" spans="1:9">
      <c r="A183" s="133" t="s">
        <v>5</v>
      </c>
      <c r="B183" s="126" t="s">
        <v>142</v>
      </c>
      <c r="C183" s="461"/>
      <c r="D183" s="27"/>
      <c r="E183" s="132"/>
      <c r="H183" s="465"/>
      <c r="I183" s="465"/>
    </row>
    <row r="184" spans="1:9">
      <c r="A184" s="133"/>
      <c r="B184" s="126" t="s">
        <v>14</v>
      </c>
      <c r="C184" s="461">
        <v>4198</v>
      </c>
      <c r="D184" s="27"/>
      <c r="E184" s="132">
        <f>C184*D184</f>
        <v>0</v>
      </c>
      <c r="H184" s="465"/>
      <c r="I184" s="465"/>
    </row>
    <row r="185" spans="1:9">
      <c r="A185" s="133"/>
      <c r="B185" s="127"/>
      <c r="D185" s="27"/>
    </row>
    <row r="186" spans="1:9">
      <c r="A186" s="125">
        <f>MAX(A154:A185)+0.01</f>
        <v>3.0599999999999987</v>
      </c>
      <c r="B186" s="126" t="s">
        <v>103</v>
      </c>
      <c r="C186" s="461"/>
      <c r="D186" s="27"/>
      <c r="E186" s="132"/>
      <c r="H186" s="465"/>
      <c r="I186" s="465"/>
    </row>
    <row r="187" spans="1:9" ht="28.5">
      <c r="A187" s="133"/>
      <c r="B187" s="126" t="s">
        <v>95</v>
      </c>
      <c r="C187" s="461"/>
      <c r="D187" s="27"/>
      <c r="E187" s="132"/>
      <c r="H187" s="465"/>
      <c r="I187" s="465"/>
    </row>
    <row r="188" spans="1:9">
      <c r="A188" s="133" t="s">
        <v>5</v>
      </c>
      <c r="B188" s="126" t="s">
        <v>108</v>
      </c>
      <c r="C188" s="461"/>
      <c r="D188" s="27"/>
      <c r="E188" s="132"/>
      <c r="H188" s="465"/>
      <c r="I188" s="465"/>
    </row>
    <row r="189" spans="1:9">
      <c r="A189" s="133"/>
      <c r="B189" s="126" t="s">
        <v>14</v>
      </c>
      <c r="C189" s="461">
        <v>129.5</v>
      </c>
      <c r="D189" s="27"/>
      <c r="E189" s="132">
        <f>C189*D189</f>
        <v>0</v>
      </c>
      <c r="H189" s="465"/>
      <c r="I189" s="465"/>
    </row>
    <row r="190" spans="1:9" s="494" customFormat="1">
      <c r="A190" s="490"/>
      <c r="B190" s="491"/>
      <c r="C190" s="492"/>
      <c r="D190" s="34"/>
      <c r="E190" s="493"/>
    </row>
    <row r="191" spans="1:9" s="499" customFormat="1">
      <c r="A191" s="495">
        <f>MAX(A146:A190)+0.01</f>
        <v>3.0699999999999985</v>
      </c>
      <c r="B191" s="496" t="s">
        <v>146</v>
      </c>
      <c r="C191" s="497"/>
      <c r="D191" s="35"/>
      <c r="E191" s="498"/>
    </row>
    <row r="192" spans="1:9" s="499" customFormat="1" ht="50.25" customHeight="1">
      <c r="A192" s="500"/>
      <c r="B192" s="501" t="s">
        <v>174</v>
      </c>
      <c r="C192" s="497"/>
      <c r="D192" s="35"/>
      <c r="E192" s="498"/>
    </row>
    <row r="193" spans="1:9" s="499" customFormat="1" ht="14.25">
      <c r="A193" s="496" t="s">
        <v>5</v>
      </c>
      <c r="B193" s="501" t="s">
        <v>388</v>
      </c>
      <c r="C193" s="497"/>
      <c r="D193" s="35"/>
      <c r="E193" s="498"/>
    </row>
    <row r="194" spans="1:9" s="499" customFormat="1">
      <c r="A194" s="500"/>
      <c r="B194" s="496" t="s">
        <v>3</v>
      </c>
      <c r="C194" s="497">
        <v>68.900000000000006</v>
      </c>
      <c r="D194" s="27"/>
      <c r="E194" s="132">
        <f>C194*D194</f>
        <v>0</v>
      </c>
    </row>
    <row r="195" spans="1:9">
      <c r="A195" s="133"/>
      <c r="B195" s="126"/>
      <c r="C195" s="461"/>
      <c r="D195" s="27"/>
      <c r="E195" s="132"/>
      <c r="H195" s="465"/>
      <c r="I195" s="465"/>
    </row>
    <row r="196" spans="1:9">
      <c r="A196" s="133"/>
      <c r="B196" s="127" t="s">
        <v>77</v>
      </c>
      <c r="C196" s="461"/>
      <c r="D196" s="27"/>
      <c r="E196" s="132"/>
    </row>
    <row r="197" spans="1:9">
      <c r="A197" s="133"/>
      <c r="B197" s="127"/>
      <c r="C197" s="461"/>
      <c r="D197" s="27"/>
      <c r="E197" s="132"/>
    </row>
    <row r="198" spans="1:9">
      <c r="A198" s="133"/>
      <c r="B198" s="127" t="s">
        <v>78</v>
      </c>
      <c r="C198" s="461"/>
      <c r="D198" s="27"/>
      <c r="E198" s="132"/>
    </row>
    <row r="199" spans="1:9">
      <c r="A199" s="133"/>
      <c r="B199" s="127"/>
      <c r="C199" s="463"/>
      <c r="D199" s="29"/>
      <c r="E199" s="464"/>
    </row>
    <row r="200" spans="1:9">
      <c r="A200" s="125">
        <f>MAX(A144:A199)+0.01</f>
        <v>3.0799999999999983</v>
      </c>
      <c r="B200" s="126" t="s">
        <v>74</v>
      </c>
      <c r="C200" s="463"/>
      <c r="D200" s="29"/>
      <c r="E200" s="464"/>
    </row>
    <row r="201" spans="1:9" ht="28.5">
      <c r="A201" s="133"/>
      <c r="B201" s="128" t="s">
        <v>75</v>
      </c>
      <c r="C201" s="463"/>
      <c r="D201" s="29"/>
      <c r="E201" s="464"/>
    </row>
    <row r="202" spans="1:9">
      <c r="A202" s="133" t="s">
        <v>5</v>
      </c>
      <c r="B202" s="128" t="s">
        <v>160</v>
      </c>
      <c r="C202" s="463"/>
      <c r="D202" s="29"/>
      <c r="E202" s="464"/>
    </row>
    <row r="203" spans="1:9">
      <c r="A203" s="133"/>
      <c r="B203" s="126" t="s">
        <v>7</v>
      </c>
      <c r="C203" s="463">
        <v>145.69999999999999</v>
      </c>
      <c r="D203" s="29"/>
      <c r="E203" s="464">
        <f>C203*D203</f>
        <v>0</v>
      </c>
    </row>
    <row r="204" spans="1:9">
      <c r="A204" s="133"/>
      <c r="B204" s="126"/>
      <c r="C204" s="463"/>
      <c r="D204" s="29"/>
      <c r="E204" s="464"/>
    </row>
    <row r="205" spans="1:9">
      <c r="A205" s="125">
        <f>MAX(A153:A204)+0.01</f>
        <v>3.0899999999999981</v>
      </c>
      <c r="B205" s="126" t="s">
        <v>87</v>
      </c>
      <c r="C205" s="463"/>
      <c r="D205" s="29"/>
      <c r="E205" s="464"/>
    </row>
    <row r="206" spans="1:9" ht="28.5">
      <c r="A206" s="133"/>
      <c r="B206" s="128" t="s">
        <v>88</v>
      </c>
      <c r="C206" s="463"/>
      <c r="D206" s="29"/>
      <c r="E206" s="464"/>
    </row>
    <row r="207" spans="1:9" ht="28.5">
      <c r="A207" s="133" t="s">
        <v>5</v>
      </c>
      <c r="B207" s="128" t="s">
        <v>396</v>
      </c>
      <c r="C207" s="463"/>
      <c r="D207" s="29"/>
      <c r="E207" s="464"/>
    </row>
    <row r="208" spans="1:9">
      <c r="A208" s="133"/>
      <c r="B208" s="126" t="s">
        <v>7</v>
      </c>
      <c r="C208" s="463">
        <v>2</v>
      </c>
      <c r="D208" s="29"/>
      <c r="E208" s="464">
        <f>C208*D208</f>
        <v>0</v>
      </c>
    </row>
    <row r="209" spans="1:7">
      <c r="A209" s="133"/>
      <c r="B209" s="126"/>
      <c r="C209" s="463"/>
      <c r="D209" s="29"/>
      <c r="E209" s="464"/>
    </row>
    <row r="210" spans="1:7">
      <c r="A210" s="125">
        <f>MAX(A158:A205)+0.01</f>
        <v>3.0999999999999979</v>
      </c>
      <c r="B210" s="126" t="s">
        <v>144</v>
      </c>
      <c r="C210" s="463"/>
      <c r="D210" s="29"/>
      <c r="E210" s="464"/>
    </row>
    <row r="211" spans="1:7" ht="28.5">
      <c r="A211" s="133"/>
      <c r="B211" s="128" t="s">
        <v>145</v>
      </c>
      <c r="C211" s="463"/>
      <c r="D211" s="29"/>
      <c r="E211" s="464"/>
    </row>
    <row r="212" spans="1:7">
      <c r="A212" s="133" t="s">
        <v>5</v>
      </c>
      <c r="B212" s="128" t="s">
        <v>160</v>
      </c>
      <c r="C212" s="463"/>
      <c r="D212" s="29"/>
      <c r="E212" s="464"/>
    </row>
    <row r="213" spans="1:7">
      <c r="A213" s="133"/>
      <c r="B213" s="126" t="s">
        <v>0</v>
      </c>
      <c r="C213" s="463">
        <v>100</v>
      </c>
      <c r="D213" s="29"/>
      <c r="E213" s="464">
        <f>C213*D213</f>
        <v>0</v>
      </c>
    </row>
    <row r="214" spans="1:7" s="503" customFormat="1">
      <c r="A214" s="133"/>
      <c r="B214" s="153"/>
      <c r="C214" s="463"/>
      <c r="D214" s="29"/>
      <c r="E214" s="464"/>
      <c r="F214" s="502"/>
      <c r="G214" s="429"/>
    </row>
    <row r="215" spans="1:7">
      <c r="A215" s="125">
        <f>MAX(A204:A213)+0.01</f>
        <v>3.1099999999999977</v>
      </c>
      <c r="B215" s="126" t="s">
        <v>96</v>
      </c>
      <c r="C215" s="463"/>
      <c r="D215" s="29"/>
      <c r="E215" s="464"/>
    </row>
    <row r="216" spans="1:7" ht="42.75">
      <c r="A216" s="133"/>
      <c r="B216" s="128" t="s">
        <v>159</v>
      </c>
      <c r="C216" s="463"/>
      <c r="D216" s="29"/>
      <c r="E216" s="464"/>
    </row>
    <row r="217" spans="1:7">
      <c r="A217" s="133"/>
      <c r="B217" s="128" t="s">
        <v>7</v>
      </c>
      <c r="C217" s="463">
        <v>134.5</v>
      </c>
      <c r="D217" s="29"/>
      <c r="E217" s="464">
        <f>C217*D217</f>
        <v>0</v>
      </c>
    </row>
    <row r="218" spans="1:7">
      <c r="A218" s="133"/>
      <c r="B218" s="126"/>
      <c r="C218" s="463"/>
      <c r="D218" s="29"/>
      <c r="E218" s="464"/>
    </row>
    <row r="219" spans="1:7">
      <c r="A219" s="133"/>
      <c r="B219" s="127" t="s">
        <v>79</v>
      </c>
      <c r="C219" s="463"/>
      <c r="D219" s="29"/>
      <c r="E219" s="464"/>
    </row>
    <row r="220" spans="1:7">
      <c r="A220" s="133"/>
      <c r="B220" s="127"/>
      <c r="C220" s="463"/>
      <c r="D220" s="29"/>
      <c r="E220" s="464"/>
    </row>
    <row r="221" spans="1:7">
      <c r="A221" s="125">
        <f>MAX(A180:A220)+0.01</f>
        <v>3.1199999999999974</v>
      </c>
      <c r="B221" s="126" t="s">
        <v>100</v>
      </c>
      <c r="C221" s="463"/>
      <c r="D221" s="29"/>
      <c r="E221" s="464"/>
    </row>
    <row r="222" spans="1:7">
      <c r="A222" s="133"/>
      <c r="B222" s="126" t="s">
        <v>99</v>
      </c>
      <c r="C222" s="463"/>
      <c r="D222" s="29"/>
      <c r="E222" s="464"/>
    </row>
    <row r="223" spans="1:7">
      <c r="A223" s="485"/>
      <c r="B223" s="486" t="s">
        <v>6</v>
      </c>
      <c r="C223" s="504">
        <v>121.6</v>
      </c>
      <c r="D223" s="36"/>
      <c r="E223" s="505">
        <f>C223*D223</f>
        <v>0</v>
      </c>
    </row>
    <row r="224" spans="1:7">
      <c r="A224" s="133"/>
      <c r="B224" s="126"/>
      <c r="C224" s="463"/>
      <c r="D224" s="29"/>
      <c r="E224" s="464"/>
    </row>
    <row r="225" spans="1:12" ht="15.75" thickBot="1">
      <c r="A225" s="506"/>
      <c r="B225" s="479" t="s">
        <v>15</v>
      </c>
      <c r="C225" s="507"/>
      <c r="D225" s="31"/>
      <c r="E225" s="481">
        <f>SUM(E155:E224)</f>
        <v>0</v>
      </c>
    </row>
    <row r="226" spans="1:12">
      <c r="D226" s="28"/>
      <c r="F226" s="430"/>
      <c r="G226" s="430"/>
    </row>
    <row r="227" spans="1:12">
      <c r="A227" s="155">
        <v>5</v>
      </c>
      <c r="B227" s="147" t="s">
        <v>133</v>
      </c>
      <c r="C227" s="482"/>
      <c r="D227" s="32"/>
      <c r="E227" s="483"/>
      <c r="F227" s="430"/>
      <c r="G227" s="430"/>
    </row>
    <row r="228" spans="1:12" s="494" customFormat="1">
      <c r="A228" s="156"/>
      <c r="B228" s="157"/>
      <c r="C228" s="163"/>
      <c r="D228" s="178"/>
      <c r="E228" s="159"/>
      <c r="F228" s="158"/>
      <c r="I228" s="163"/>
      <c r="J228" s="163"/>
      <c r="K228" s="163"/>
      <c r="L228" s="163"/>
    </row>
    <row r="229" spans="1:12" s="494" customFormat="1">
      <c r="A229" s="156"/>
      <c r="B229" s="157" t="s">
        <v>403</v>
      </c>
      <c r="C229" s="157"/>
      <c r="D229" s="178"/>
      <c r="E229" s="159"/>
      <c r="F229" s="158"/>
      <c r="I229" s="163"/>
      <c r="J229" s="163"/>
      <c r="K229" s="163"/>
      <c r="L229" s="163"/>
    </row>
    <row r="230" spans="1:12" s="494" customFormat="1">
      <c r="A230" s="156"/>
      <c r="B230" s="157"/>
      <c r="C230" s="157"/>
      <c r="D230" s="178"/>
      <c r="E230" s="159"/>
      <c r="F230" s="158"/>
      <c r="I230" s="163"/>
      <c r="J230" s="163"/>
      <c r="K230" s="163"/>
      <c r="L230" s="163"/>
    </row>
    <row r="231" spans="1:12" s="494" customFormat="1" ht="14.25">
      <c r="A231" s="117">
        <f>MAX(A185:A229)+0.01</f>
        <v>5.01</v>
      </c>
      <c r="B231" s="160" t="s">
        <v>2</v>
      </c>
      <c r="C231" s="160"/>
      <c r="D231" s="179"/>
      <c r="E231" s="161"/>
      <c r="F231" s="160"/>
      <c r="I231" s="163"/>
      <c r="J231" s="163"/>
      <c r="K231" s="163"/>
      <c r="L231" s="163"/>
    </row>
    <row r="232" spans="1:12" s="494" customFormat="1" ht="35.25" customHeight="1">
      <c r="A232" s="156"/>
      <c r="B232" s="162" t="s">
        <v>175</v>
      </c>
      <c r="C232" s="163"/>
      <c r="D232" s="178"/>
      <c r="E232" s="159"/>
      <c r="F232" s="158"/>
      <c r="I232" s="163"/>
      <c r="J232" s="163"/>
      <c r="K232" s="163"/>
      <c r="L232" s="163"/>
    </row>
    <row r="233" spans="1:12" s="494" customFormat="1">
      <c r="A233" s="156"/>
      <c r="B233" s="162" t="s">
        <v>147</v>
      </c>
      <c r="C233" s="163"/>
      <c r="D233" s="178"/>
      <c r="E233" s="159"/>
      <c r="F233" s="158"/>
      <c r="I233" s="163"/>
      <c r="J233" s="163"/>
      <c r="K233" s="163"/>
      <c r="L233" s="163"/>
    </row>
    <row r="234" spans="1:12" s="494" customFormat="1">
      <c r="A234" s="156"/>
      <c r="B234" s="162" t="s">
        <v>148</v>
      </c>
      <c r="C234" s="163"/>
      <c r="D234" s="178"/>
      <c r="E234" s="159"/>
      <c r="F234" s="158"/>
      <c r="I234" s="163"/>
      <c r="J234" s="163"/>
      <c r="K234" s="163"/>
      <c r="L234" s="163"/>
    </row>
    <row r="235" spans="1:12" s="494" customFormat="1">
      <c r="A235" s="156"/>
      <c r="B235" s="162" t="s">
        <v>149</v>
      </c>
      <c r="C235" s="163"/>
      <c r="D235" s="178"/>
      <c r="E235" s="159"/>
      <c r="F235" s="158"/>
      <c r="I235" s="163"/>
      <c r="J235" s="163"/>
      <c r="K235" s="163"/>
      <c r="L235" s="163"/>
    </row>
    <row r="236" spans="1:12" s="494" customFormat="1">
      <c r="A236" s="156"/>
      <c r="B236" s="162" t="s">
        <v>176</v>
      </c>
      <c r="C236" s="163"/>
      <c r="D236" s="178"/>
      <c r="E236" s="159"/>
      <c r="F236" s="158"/>
      <c r="I236" s="163"/>
      <c r="J236" s="163"/>
      <c r="K236" s="163"/>
      <c r="L236" s="163"/>
    </row>
    <row r="237" spans="1:12" s="494" customFormat="1">
      <c r="A237" s="156"/>
      <c r="B237" s="162" t="s">
        <v>150</v>
      </c>
      <c r="C237" s="163"/>
      <c r="D237" s="178"/>
      <c r="E237" s="159"/>
      <c r="F237" s="158"/>
      <c r="I237" s="163"/>
      <c r="J237" s="163"/>
      <c r="K237" s="163"/>
      <c r="L237" s="163"/>
    </row>
    <row r="238" spans="1:12" s="494" customFormat="1">
      <c r="A238" s="156"/>
      <c r="B238" s="162" t="s">
        <v>151</v>
      </c>
      <c r="D238" s="528"/>
      <c r="E238" s="159"/>
      <c r="I238" s="163"/>
      <c r="J238" s="163"/>
      <c r="K238" s="163"/>
      <c r="L238" s="163"/>
    </row>
    <row r="239" spans="1:12" s="494" customFormat="1">
      <c r="A239" s="156"/>
      <c r="B239" s="126" t="s">
        <v>101</v>
      </c>
      <c r="C239" s="470">
        <v>21.6</v>
      </c>
      <c r="D239" s="33"/>
      <c r="E239" s="165">
        <f>C239*D239</f>
        <v>0</v>
      </c>
      <c r="F239" s="159"/>
      <c r="I239" s="163"/>
      <c r="J239" s="163"/>
      <c r="K239" s="163"/>
      <c r="L239" s="163"/>
    </row>
    <row r="240" spans="1:12" s="494" customFormat="1">
      <c r="A240" s="156"/>
      <c r="B240" s="157"/>
      <c r="C240" s="157"/>
      <c r="D240" s="178"/>
      <c r="E240" s="159"/>
      <c r="F240" s="158"/>
      <c r="I240" s="163"/>
      <c r="J240" s="163"/>
      <c r="K240" s="163"/>
      <c r="L240" s="163"/>
    </row>
    <row r="241" spans="1:12" s="494" customFormat="1" ht="14.25">
      <c r="A241" s="117">
        <f>MAX(A185:A229)+0.01</f>
        <v>5.01</v>
      </c>
      <c r="B241" s="160" t="s">
        <v>2</v>
      </c>
      <c r="C241" s="160"/>
      <c r="D241" s="179"/>
      <c r="E241" s="161"/>
      <c r="F241" s="160"/>
      <c r="I241" s="163"/>
      <c r="J241" s="163"/>
      <c r="K241" s="163"/>
      <c r="L241" s="163"/>
    </row>
    <row r="242" spans="1:12" s="494" customFormat="1" ht="24.75" customHeight="1">
      <c r="A242" s="156"/>
      <c r="B242" s="162" t="s">
        <v>178</v>
      </c>
      <c r="C242" s="163"/>
      <c r="D242" s="178"/>
      <c r="E242" s="159"/>
      <c r="F242" s="158"/>
      <c r="I242" s="163"/>
      <c r="J242" s="163"/>
      <c r="K242" s="163"/>
      <c r="L242" s="163"/>
    </row>
    <row r="243" spans="1:12" s="494" customFormat="1">
      <c r="A243" s="156"/>
      <c r="B243" s="162" t="s">
        <v>179</v>
      </c>
      <c r="C243" s="163"/>
      <c r="D243" s="178"/>
      <c r="E243" s="159"/>
      <c r="F243" s="158"/>
      <c r="I243" s="163"/>
      <c r="J243" s="163"/>
      <c r="K243" s="163"/>
      <c r="L243" s="163"/>
    </row>
    <row r="244" spans="1:12" s="494" customFormat="1">
      <c r="A244" s="156"/>
      <c r="B244" s="126" t="s">
        <v>6</v>
      </c>
      <c r="C244" s="470">
        <v>4.4000000000000004</v>
      </c>
      <c r="D244" s="33"/>
      <c r="E244" s="165">
        <f>C244*D244</f>
        <v>0</v>
      </c>
      <c r="F244" s="159"/>
      <c r="I244" s="163"/>
      <c r="J244" s="163"/>
      <c r="K244" s="163"/>
      <c r="L244" s="163"/>
    </row>
    <row r="245" spans="1:12" s="494" customFormat="1">
      <c r="A245" s="156"/>
      <c r="B245" s="157"/>
      <c r="C245" s="157"/>
      <c r="D245" s="178"/>
      <c r="E245" s="159"/>
      <c r="F245" s="158"/>
      <c r="I245" s="163"/>
      <c r="J245" s="163"/>
      <c r="K245" s="163"/>
      <c r="L245" s="163"/>
    </row>
    <row r="246" spans="1:12" s="494" customFormat="1" ht="14.25">
      <c r="A246" s="117">
        <f>MAX(A195:A239)+0.01</f>
        <v>5.0199999999999996</v>
      </c>
      <c r="B246" s="160" t="s">
        <v>2</v>
      </c>
      <c r="C246" s="160"/>
      <c r="D246" s="179"/>
      <c r="E246" s="161"/>
      <c r="F246" s="160"/>
      <c r="I246" s="163"/>
      <c r="J246" s="163"/>
      <c r="K246" s="163"/>
      <c r="L246" s="163"/>
    </row>
    <row r="247" spans="1:12" s="494" customFormat="1" ht="21" customHeight="1">
      <c r="A247" s="156"/>
      <c r="B247" s="162" t="s">
        <v>213</v>
      </c>
      <c r="C247" s="163"/>
      <c r="D247" s="178"/>
      <c r="E247" s="159"/>
      <c r="F247" s="158"/>
      <c r="I247" s="163"/>
      <c r="J247" s="163"/>
      <c r="K247" s="163"/>
      <c r="L247" s="163"/>
    </row>
    <row r="248" spans="1:12" s="494" customFormat="1">
      <c r="A248" s="156"/>
      <c r="B248" s="162" t="s">
        <v>180</v>
      </c>
      <c r="C248" s="163"/>
      <c r="D248" s="178"/>
      <c r="E248" s="159"/>
      <c r="F248" s="158"/>
      <c r="I248" s="163"/>
      <c r="J248" s="163"/>
      <c r="K248" s="163"/>
      <c r="L248" s="163"/>
    </row>
    <row r="249" spans="1:12" s="494" customFormat="1">
      <c r="A249" s="156"/>
      <c r="B249" s="162" t="s">
        <v>177</v>
      </c>
      <c r="C249" s="163"/>
      <c r="D249" s="178"/>
      <c r="E249" s="159"/>
      <c r="F249" s="158"/>
      <c r="I249" s="163"/>
      <c r="J249" s="163"/>
      <c r="K249" s="163"/>
      <c r="L249" s="163"/>
    </row>
    <row r="250" spans="1:12" s="494" customFormat="1" ht="28.5">
      <c r="A250" s="156"/>
      <c r="B250" s="162" t="s">
        <v>181</v>
      </c>
      <c r="C250" s="163"/>
      <c r="D250" s="178"/>
      <c r="E250" s="159"/>
      <c r="F250" s="158"/>
      <c r="I250" s="163"/>
      <c r="J250" s="163"/>
      <c r="K250" s="163"/>
      <c r="L250" s="163"/>
    </row>
    <row r="251" spans="1:12" s="494" customFormat="1">
      <c r="A251" s="156"/>
      <c r="B251" s="126" t="s">
        <v>6</v>
      </c>
      <c r="C251" s="470">
        <v>38.9</v>
      </c>
      <c r="D251" s="33"/>
      <c r="E251" s="165">
        <f>C251*D251</f>
        <v>0</v>
      </c>
      <c r="F251" s="159"/>
      <c r="I251" s="163"/>
      <c r="J251" s="163"/>
      <c r="K251" s="163"/>
      <c r="L251" s="163"/>
    </row>
    <row r="252" spans="1:12" s="494" customFormat="1">
      <c r="A252" s="156"/>
      <c r="B252" s="157"/>
      <c r="C252" s="157"/>
      <c r="D252" s="178"/>
      <c r="E252" s="159"/>
      <c r="F252" s="158"/>
      <c r="I252" s="163"/>
      <c r="J252" s="163"/>
      <c r="K252" s="163"/>
      <c r="L252" s="163"/>
    </row>
    <row r="253" spans="1:12" s="494" customFormat="1" ht="14.25">
      <c r="A253" s="117">
        <f>MAX(A207:A251)+0.01</f>
        <v>5.0299999999999994</v>
      </c>
      <c r="B253" s="160" t="s">
        <v>2</v>
      </c>
      <c r="C253" s="160"/>
      <c r="D253" s="179"/>
      <c r="E253" s="161"/>
      <c r="F253" s="160"/>
      <c r="I253" s="163"/>
      <c r="J253" s="163"/>
      <c r="K253" s="163"/>
      <c r="L253" s="163"/>
    </row>
    <row r="254" spans="1:12" s="494" customFormat="1" ht="33" customHeight="1">
      <c r="A254" s="156"/>
      <c r="B254" s="162" t="s">
        <v>182</v>
      </c>
      <c r="C254" s="163"/>
      <c r="D254" s="178"/>
      <c r="E254" s="159"/>
      <c r="F254" s="158"/>
      <c r="I254" s="163"/>
      <c r="J254" s="163"/>
      <c r="K254" s="163"/>
      <c r="L254" s="163"/>
    </row>
    <row r="255" spans="1:12" s="494" customFormat="1" ht="28.5">
      <c r="A255" s="156"/>
      <c r="B255" s="162" t="s">
        <v>181</v>
      </c>
      <c r="C255" s="163"/>
      <c r="D255" s="178"/>
      <c r="E255" s="159"/>
      <c r="F255" s="158"/>
      <c r="I255" s="163"/>
      <c r="J255" s="163"/>
      <c r="K255" s="163"/>
      <c r="L255" s="163"/>
    </row>
    <row r="256" spans="1:12" s="494" customFormat="1">
      <c r="A256" s="156"/>
      <c r="B256" s="126" t="s">
        <v>6</v>
      </c>
      <c r="C256" s="470">
        <v>77.8</v>
      </c>
      <c r="D256" s="33"/>
      <c r="E256" s="165">
        <f>C256*D256</f>
        <v>0</v>
      </c>
      <c r="F256" s="159"/>
      <c r="I256" s="163"/>
      <c r="J256" s="163"/>
      <c r="K256" s="163"/>
      <c r="L256" s="163"/>
    </row>
    <row r="257" spans="1:12" s="494" customFormat="1">
      <c r="A257" s="156"/>
      <c r="B257" s="157"/>
      <c r="C257" s="157"/>
      <c r="D257" s="178"/>
      <c r="E257" s="159"/>
      <c r="F257" s="158"/>
      <c r="I257" s="163"/>
      <c r="J257" s="163"/>
      <c r="K257" s="163"/>
      <c r="L257" s="163"/>
    </row>
    <row r="258" spans="1:12" s="494" customFormat="1" ht="14.25">
      <c r="A258" s="117">
        <f>MAX(A202:A246)+0.01</f>
        <v>5.0299999999999994</v>
      </c>
      <c r="B258" s="160" t="s">
        <v>2</v>
      </c>
      <c r="C258" s="160"/>
      <c r="D258" s="179"/>
      <c r="E258" s="161"/>
      <c r="F258" s="160"/>
      <c r="I258" s="163"/>
      <c r="J258" s="163"/>
      <c r="K258" s="163"/>
      <c r="L258" s="163"/>
    </row>
    <row r="259" spans="1:12" s="494" customFormat="1" ht="21" customHeight="1">
      <c r="A259" s="156"/>
      <c r="B259" s="162" t="s">
        <v>183</v>
      </c>
      <c r="C259" s="163"/>
      <c r="D259" s="178"/>
      <c r="E259" s="159"/>
      <c r="F259" s="158"/>
      <c r="I259" s="163"/>
      <c r="J259" s="163"/>
      <c r="K259" s="163"/>
      <c r="L259" s="163"/>
    </row>
    <row r="260" spans="1:12" s="494" customFormat="1">
      <c r="A260" s="156"/>
      <c r="B260" s="162" t="s">
        <v>184</v>
      </c>
      <c r="C260" s="163"/>
      <c r="D260" s="178"/>
      <c r="E260" s="159"/>
      <c r="F260" s="158"/>
      <c r="I260" s="163"/>
      <c r="J260" s="163"/>
      <c r="K260" s="163"/>
      <c r="L260" s="163"/>
    </row>
    <row r="261" spans="1:12" s="494" customFormat="1">
      <c r="A261" s="156"/>
      <c r="B261" s="126" t="s">
        <v>6</v>
      </c>
      <c r="C261" s="470">
        <v>77.8</v>
      </c>
      <c r="D261" s="33"/>
      <c r="E261" s="165">
        <f>C261*D261</f>
        <v>0</v>
      </c>
      <c r="F261" s="159"/>
      <c r="I261" s="163"/>
      <c r="J261" s="163"/>
      <c r="K261" s="163"/>
      <c r="L261" s="163"/>
    </row>
    <row r="262" spans="1:12" ht="14.25">
      <c r="A262" s="508"/>
      <c r="B262" s="509"/>
      <c r="C262" s="510"/>
      <c r="D262" s="529"/>
      <c r="E262" s="511"/>
      <c r="F262" s="430"/>
      <c r="G262" s="430"/>
    </row>
    <row r="263" spans="1:12" ht="15.75" thickBot="1">
      <c r="A263" s="506" t="s">
        <v>134</v>
      </c>
      <c r="B263" s="479"/>
      <c r="C263" s="480"/>
      <c r="D263" s="31"/>
      <c r="E263" s="481">
        <f>SUM(E232:E261)</f>
        <v>0</v>
      </c>
      <c r="F263" s="430"/>
      <c r="G263" s="430"/>
    </row>
    <row r="264" spans="1:12">
      <c r="A264" s="133"/>
      <c r="B264" s="127"/>
      <c r="C264" s="482"/>
      <c r="D264" s="32"/>
      <c r="E264" s="483"/>
      <c r="F264" s="430"/>
      <c r="G264" s="430"/>
    </row>
    <row r="265" spans="1:12">
      <c r="A265" s="155">
        <v>6</v>
      </c>
      <c r="B265" s="127" t="s">
        <v>12</v>
      </c>
      <c r="C265" s="461"/>
      <c r="D265" s="27"/>
      <c r="E265" s="132"/>
    </row>
    <row r="266" spans="1:12">
      <c r="A266" s="133"/>
      <c r="B266" s="126"/>
      <c r="C266" s="461"/>
      <c r="D266" s="27"/>
      <c r="E266" s="132"/>
    </row>
    <row r="267" spans="1:12">
      <c r="A267" s="125"/>
      <c r="B267" s="147" t="s">
        <v>404</v>
      </c>
      <c r="C267" s="463"/>
      <c r="D267" s="29"/>
      <c r="E267" s="464"/>
    </row>
    <row r="268" spans="1:12" s="428" customFormat="1">
      <c r="A268" s="133"/>
      <c r="B268" s="126"/>
      <c r="C268" s="461"/>
      <c r="D268" s="27"/>
      <c r="E268" s="132"/>
      <c r="G268" s="429"/>
      <c r="H268" s="430"/>
      <c r="I268" s="430"/>
      <c r="J268" s="430"/>
    </row>
    <row r="269" spans="1:12" s="428" customFormat="1">
      <c r="A269" s="125">
        <f>MAX(A265:A268)+0.01</f>
        <v>6.01</v>
      </c>
      <c r="B269" s="126" t="s">
        <v>11</v>
      </c>
      <c r="C269" s="461"/>
      <c r="D269" s="27"/>
      <c r="E269" s="132"/>
      <c r="G269" s="429"/>
      <c r="H269" s="430"/>
      <c r="I269" s="430"/>
      <c r="J269" s="430"/>
    </row>
    <row r="270" spans="1:12" s="428" customFormat="1" ht="28.5">
      <c r="A270" s="133"/>
      <c r="B270" s="126" t="s">
        <v>10</v>
      </c>
      <c r="C270" s="461"/>
      <c r="D270" s="27"/>
      <c r="E270" s="132"/>
      <c r="G270" s="429"/>
      <c r="H270" s="430"/>
      <c r="I270" s="430"/>
      <c r="J270" s="430"/>
    </row>
    <row r="271" spans="1:12" s="428" customFormat="1">
      <c r="A271" s="133"/>
      <c r="B271" s="126" t="s">
        <v>9</v>
      </c>
      <c r="C271" s="461">
        <v>11</v>
      </c>
      <c r="D271" s="27"/>
      <c r="E271" s="132">
        <f>C271*D271</f>
        <v>0</v>
      </c>
      <c r="G271" s="429"/>
      <c r="H271" s="430"/>
      <c r="I271" s="430"/>
      <c r="J271" s="430"/>
    </row>
    <row r="272" spans="1:12" s="428" customFormat="1">
      <c r="A272" s="133"/>
      <c r="B272" s="126"/>
      <c r="C272" s="461"/>
      <c r="D272" s="27"/>
      <c r="E272" s="132"/>
      <c r="G272" s="429"/>
      <c r="H272" s="430"/>
      <c r="I272" s="430"/>
      <c r="J272" s="430"/>
    </row>
    <row r="273" spans="1:10" s="428" customFormat="1">
      <c r="A273" s="125">
        <f>MAX(A269:A272)+0.01</f>
        <v>6.02</v>
      </c>
      <c r="B273" s="126" t="s">
        <v>185</v>
      </c>
      <c r="C273" s="456"/>
      <c r="D273" s="27"/>
      <c r="E273" s="130"/>
      <c r="G273" s="429"/>
      <c r="H273" s="430"/>
      <c r="I273" s="430"/>
      <c r="J273" s="430"/>
    </row>
    <row r="274" spans="1:10" s="428" customFormat="1" ht="33" customHeight="1">
      <c r="A274" s="133"/>
      <c r="B274" s="126" t="s">
        <v>186</v>
      </c>
      <c r="C274" s="461"/>
      <c r="D274" s="27"/>
      <c r="E274" s="132"/>
      <c r="G274" s="429"/>
      <c r="H274" s="430"/>
      <c r="I274" s="430"/>
      <c r="J274" s="430"/>
    </row>
    <row r="275" spans="1:10" s="428" customFormat="1">
      <c r="A275" s="133"/>
      <c r="B275" s="126" t="s">
        <v>8</v>
      </c>
      <c r="C275" s="461">
        <v>2</v>
      </c>
      <c r="D275" s="27"/>
      <c r="E275" s="132">
        <f>C275*D275</f>
        <v>0</v>
      </c>
      <c r="G275" s="429"/>
      <c r="H275" s="430"/>
      <c r="I275" s="430"/>
      <c r="J275" s="430"/>
    </row>
    <row r="276" spans="1:10" s="428" customFormat="1">
      <c r="A276" s="133"/>
      <c r="B276" s="126"/>
      <c r="C276" s="461"/>
      <c r="D276" s="27"/>
      <c r="E276" s="132"/>
      <c r="G276" s="429"/>
      <c r="H276" s="430"/>
      <c r="I276" s="430"/>
      <c r="J276" s="430"/>
    </row>
    <row r="277" spans="1:10" s="428" customFormat="1">
      <c r="A277" s="125">
        <f>MAX(A264:A276)+0.01</f>
        <v>6.0299999999999994</v>
      </c>
      <c r="B277" s="126" t="s">
        <v>109</v>
      </c>
      <c r="C277" s="456"/>
      <c r="D277" s="27"/>
      <c r="E277" s="130"/>
      <c r="G277" s="429"/>
      <c r="H277" s="430"/>
      <c r="I277" s="430"/>
      <c r="J277" s="430"/>
    </row>
    <row r="278" spans="1:10" s="428" customFormat="1" ht="33" customHeight="1">
      <c r="A278" s="133"/>
      <c r="B278" s="126" t="s">
        <v>110</v>
      </c>
      <c r="C278" s="461"/>
      <c r="D278" s="27"/>
      <c r="E278" s="132"/>
      <c r="G278" s="429"/>
      <c r="H278" s="430"/>
      <c r="I278" s="430"/>
      <c r="J278" s="430"/>
    </row>
    <row r="279" spans="1:10" s="428" customFormat="1">
      <c r="A279" s="133"/>
      <c r="B279" s="126" t="s">
        <v>8</v>
      </c>
      <c r="C279" s="461">
        <v>5</v>
      </c>
      <c r="D279" s="27"/>
      <c r="E279" s="132">
        <f>C279*D279</f>
        <v>0</v>
      </c>
      <c r="G279" s="429"/>
      <c r="H279" s="430"/>
      <c r="I279" s="430"/>
      <c r="J279" s="430"/>
    </row>
    <row r="280" spans="1:10" s="428" customFormat="1">
      <c r="A280" s="133"/>
      <c r="B280" s="126"/>
      <c r="C280" s="461"/>
      <c r="D280" s="27"/>
      <c r="E280" s="132"/>
      <c r="G280" s="429"/>
      <c r="H280" s="430"/>
      <c r="I280" s="430"/>
      <c r="J280" s="430"/>
    </row>
    <row r="281" spans="1:10" s="428" customFormat="1">
      <c r="A281" s="125">
        <f>MAX(A265:A280)+0.01</f>
        <v>6.0399999999999991</v>
      </c>
      <c r="B281" s="126" t="s">
        <v>90</v>
      </c>
      <c r="C281" s="456"/>
      <c r="D281" s="27"/>
      <c r="E281" s="130"/>
      <c r="G281" s="429"/>
      <c r="H281" s="430"/>
      <c r="I281" s="430"/>
      <c r="J281" s="430"/>
    </row>
    <row r="282" spans="1:10" s="428" customFormat="1" ht="33" customHeight="1">
      <c r="A282" s="133"/>
      <c r="B282" s="126" t="s">
        <v>89</v>
      </c>
      <c r="C282" s="461"/>
      <c r="D282" s="27"/>
      <c r="E282" s="132"/>
      <c r="G282" s="429"/>
      <c r="H282" s="430"/>
      <c r="I282" s="430"/>
      <c r="J282" s="430"/>
    </row>
    <row r="283" spans="1:10" s="428" customFormat="1">
      <c r="A283" s="133"/>
      <c r="B283" s="126" t="s">
        <v>8</v>
      </c>
      <c r="C283" s="461">
        <v>3</v>
      </c>
      <c r="D283" s="27"/>
      <c r="E283" s="132">
        <f>C283*D283</f>
        <v>0</v>
      </c>
      <c r="G283" s="429"/>
      <c r="H283" s="430"/>
      <c r="I283" s="430"/>
      <c r="J283" s="430"/>
    </row>
    <row r="284" spans="1:10" s="428" customFormat="1">
      <c r="A284" s="133"/>
      <c r="B284" s="126"/>
      <c r="C284" s="461"/>
      <c r="D284" s="27"/>
      <c r="E284" s="132"/>
      <c r="G284" s="429"/>
      <c r="H284" s="430"/>
      <c r="I284" s="430"/>
      <c r="J284" s="430"/>
    </row>
    <row r="285" spans="1:10" s="428" customFormat="1">
      <c r="A285" s="125">
        <f>MAX(A269:A284)+0.01</f>
        <v>6.0499999999999989</v>
      </c>
      <c r="B285" s="126" t="s">
        <v>153</v>
      </c>
      <c r="C285" s="456"/>
      <c r="D285" s="27"/>
      <c r="E285" s="130"/>
      <c r="G285" s="429"/>
      <c r="H285" s="430"/>
      <c r="I285" s="430"/>
      <c r="J285" s="430"/>
    </row>
    <row r="286" spans="1:10" s="428" customFormat="1" ht="33" customHeight="1">
      <c r="A286" s="133"/>
      <c r="B286" s="126" t="s">
        <v>154</v>
      </c>
      <c r="C286" s="461"/>
      <c r="D286" s="27"/>
      <c r="E286" s="132"/>
      <c r="G286" s="429"/>
      <c r="H286" s="430"/>
      <c r="I286" s="430"/>
      <c r="J286" s="430"/>
    </row>
    <row r="287" spans="1:10" s="428" customFormat="1">
      <c r="A287" s="133"/>
      <c r="B287" s="126" t="s">
        <v>8</v>
      </c>
      <c r="C287" s="461">
        <v>1</v>
      </c>
      <c r="D287" s="27"/>
      <c r="E287" s="132">
        <f>C287*D287</f>
        <v>0</v>
      </c>
      <c r="G287" s="429"/>
      <c r="H287" s="430"/>
      <c r="I287" s="430"/>
      <c r="J287" s="430"/>
    </row>
    <row r="288" spans="1:10" s="428" customFormat="1">
      <c r="A288" s="133"/>
      <c r="B288" s="126"/>
      <c r="C288" s="461"/>
      <c r="D288" s="27"/>
      <c r="E288" s="132"/>
      <c r="G288" s="429"/>
      <c r="H288" s="430"/>
      <c r="I288" s="430"/>
      <c r="J288" s="430"/>
    </row>
    <row r="289" spans="1:10" s="428" customFormat="1">
      <c r="A289" s="125">
        <f>MAX(A270:A287)+0.01</f>
        <v>6.0599999999999987</v>
      </c>
      <c r="B289" s="126" t="s">
        <v>113</v>
      </c>
      <c r="C289" s="461"/>
      <c r="D289" s="27"/>
      <c r="E289" s="132"/>
      <c r="G289" s="429"/>
      <c r="H289" s="430"/>
      <c r="I289" s="430"/>
      <c r="J289" s="430"/>
    </row>
    <row r="290" spans="1:10" s="428" customFormat="1" ht="42.75">
      <c r="A290" s="133"/>
      <c r="B290" s="126" t="s">
        <v>112</v>
      </c>
      <c r="C290" s="461"/>
      <c r="D290" s="27"/>
      <c r="E290" s="132"/>
      <c r="G290" s="429"/>
      <c r="H290" s="430"/>
      <c r="I290" s="430"/>
      <c r="J290" s="430"/>
    </row>
    <row r="291" spans="1:10" s="428" customFormat="1">
      <c r="A291" s="133" t="s">
        <v>5</v>
      </c>
      <c r="B291" s="126" t="s">
        <v>187</v>
      </c>
      <c r="C291" s="461"/>
      <c r="D291" s="27"/>
      <c r="E291" s="132"/>
      <c r="G291" s="429"/>
      <c r="H291" s="430"/>
      <c r="I291" s="430"/>
      <c r="J291" s="430"/>
    </row>
    <row r="292" spans="1:10" s="428" customFormat="1">
      <c r="A292" s="133"/>
      <c r="B292" s="126" t="s">
        <v>4</v>
      </c>
      <c r="C292" s="461">
        <v>1</v>
      </c>
      <c r="D292" s="27"/>
      <c r="E292" s="132">
        <f>C292*D292</f>
        <v>0</v>
      </c>
      <c r="G292" s="429"/>
      <c r="H292" s="430"/>
      <c r="I292" s="430"/>
      <c r="J292" s="430"/>
    </row>
    <row r="293" spans="1:10" s="428" customFormat="1">
      <c r="A293" s="133"/>
      <c r="B293" s="126"/>
      <c r="C293" s="461"/>
      <c r="D293" s="27"/>
      <c r="E293" s="132"/>
      <c r="G293" s="429"/>
      <c r="H293" s="430"/>
      <c r="I293" s="430"/>
      <c r="J293" s="430"/>
    </row>
    <row r="294" spans="1:10" s="428" customFormat="1">
      <c r="A294" s="125">
        <f>MAX(A270:A289)+0.01</f>
        <v>6.0699999999999985</v>
      </c>
      <c r="B294" s="126" t="s">
        <v>188</v>
      </c>
      <c r="C294" s="461"/>
      <c r="D294" s="27"/>
      <c r="E294" s="132"/>
      <c r="G294" s="429"/>
      <c r="H294" s="430"/>
      <c r="I294" s="430"/>
      <c r="J294" s="430"/>
    </row>
    <row r="295" spans="1:10" s="428" customFormat="1" ht="42.75">
      <c r="A295" s="133"/>
      <c r="B295" s="126" t="s">
        <v>189</v>
      </c>
      <c r="C295" s="461"/>
      <c r="D295" s="27"/>
      <c r="E295" s="132"/>
      <c r="G295" s="429"/>
      <c r="H295" s="430"/>
      <c r="I295" s="430"/>
      <c r="J295" s="430"/>
    </row>
    <row r="296" spans="1:10" s="428" customFormat="1">
      <c r="A296" s="133" t="s">
        <v>5</v>
      </c>
      <c r="B296" s="126" t="s">
        <v>190</v>
      </c>
      <c r="C296" s="461"/>
      <c r="D296" s="27"/>
      <c r="E296" s="132"/>
      <c r="G296" s="429"/>
      <c r="H296" s="430"/>
      <c r="I296" s="430"/>
      <c r="J296" s="430"/>
    </row>
    <row r="297" spans="1:10" s="428" customFormat="1">
      <c r="A297" s="133"/>
      <c r="B297" s="126" t="s">
        <v>4</v>
      </c>
      <c r="C297" s="461">
        <v>1</v>
      </c>
      <c r="D297" s="27"/>
      <c r="E297" s="132">
        <f>C297*D297</f>
        <v>0</v>
      </c>
      <c r="G297" s="429"/>
      <c r="H297" s="430"/>
      <c r="I297" s="430"/>
      <c r="J297" s="430"/>
    </row>
    <row r="298" spans="1:10" s="428" customFormat="1">
      <c r="A298" s="133"/>
      <c r="B298" s="126"/>
      <c r="C298" s="461"/>
      <c r="D298" s="27"/>
      <c r="E298" s="132"/>
      <c r="G298" s="429"/>
      <c r="H298" s="430"/>
      <c r="I298" s="430"/>
      <c r="J298" s="430"/>
    </row>
    <row r="299" spans="1:10" s="428" customFormat="1">
      <c r="A299" s="125">
        <f>MAX(A279:A294)+0.01</f>
        <v>6.0799999999999983</v>
      </c>
      <c r="B299" s="126" t="s">
        <v>114</v>
      </c>
      <c r="C299" s="461"/>
      <c r="D299" s="27"/>
      <c r="E299" s="132"/>
      <c r="G299" s="429"/>
      <c r="H299" s="430"/>
      <c r="I299" s="430"/>
      <c r="J299" s="430"/>
    </row>
    <row r="300" spans="1:10" s="428" customFormat="1" ht="42.75">
      <c r="A300" s="133"/>
      <c r="B300" s="126" t="s">
        <v>115</v>
      </c>
      <c r="C300" s="461"/>
      <c r="D300" s="27"/>
      <c r="E300" s="132"/>
      <c r="G300" s="429"/>
      <c r="H300" s="430"/>
      <c r="I300" s="430"/>
      <c r="J300" s="430"/>
    </row>
    <row r="301" spans="1:10" s="428" customFormat="1">
      <c r="A301" s="133" t="s">
        <v>5</v>
      </c>
      <c r="B301" s="126" t="s">
        <v>191</v>
      </c>
      <c r="C301" s="461"/>
      <c r="D301" s="27"/>
      <c r="E301" s="132"/>
      <c r="G301" s="429"/>
      <c r="H301" s="430"/>
      <c r="I301" s="430"/>
      <c r="J301" s="430"/>
    </row>
    <row r="302" spans="1:10" s="428" customFormat="1">
      <c r="A302" s="133"/>
      <c r="B302" s="126" t="s">
        <v>4</v>
      </c>
      <c r="C302" s="461">
        <v>2</v>
      </c>
      <c r="D302" s="27"/>
      <c r="E302" s="132">
        <f>C302*D302</f>
        <v>0</v>
      </c>
      <c r="G302" s="429"/>
      <c r="H302" s="430"/>
      <c r="I302" s="430"/>
      <c r="J302" s="430"/>
    </row>
    <row r="303" spans="1:10" s="428" customFormat="1">
      <c r="A303" s="133"/>
      <c r="B303" s="126"/>
      <c r="C303" s="461"/>
      <c r="D303" s="27"/>
      <c r="E303" s="132"/>
      <c r="G303" s="429"/>
      <c r="H303" s="430"/>
      <c r="I303" s="430"/>
      <c r="J303" s="430"/>
    </row>
    <row r="304" spans="1:10" s="428" customFormat="1">
      <c r="A304" s="125">
        <f>MAX(A284:A299)+0.01</f>
        <v>6.0899999999999981</v>
      </c>
      <c r="B304" s="126" t="s">
        <v>114</v>
      </c>
      <c r="C304" s="461"/>
      <c r="D304" s="27"/>
      <c r="E304" s="132"/>
      <c r="G304" s="429"/>
      <c r="H304" s="430"/>
      <c r="I304" s="430"/>
      <c r="J304" s="430"/>
    </row>
    <row r="305" spans="1:10" s="428" customFormat="1" ht="42.75">
      <c r="A305" s="133"/>
      <c r="B305" s="126" t="s">
        <v>155</v>
      </c>
      <c r="C305" s="461"/>
      <c r="D305" s="27"/>
      <c r="E305" s="132"/>
      <c r="G305" s="429"/>
      <c r="H305" s="430"/>
      <c r="I305" s="430"/>
      <c r="J305" s="430"/>
    </row>
    <row r="306" spans="1:10" s="428" customFormat="1">
      <c r="A306" s="133" t="s">
        <v>5</v>
      </c>
      <c r="B306" s="126" t="s">
        <v>192</v>
      </c>
      <c r="C306" s="461"/>
      <c r="D306" s="27"/>
      <c r="E306" s="132"/>
      <c r="G306" s="429"/>
      <c r="H306" s="430"/>
      <c r="I306" s="430"/>
      <c r="J306" s="430"/>
    </row>
    <row r="307" spans="1:10" s="428" customFormat="1">
      <c r="A307" s="133"/>
      <c r="B307" s="126" t="s">
        <v>4</v>
      </c>
      <c r="C307" s="461">
        <v>1</v>
      </c>
      <c r="D307" s="27"/>
      <c r="E307" s="132">
        <f>C307*D307</f>
        <v>0</v>
      </c>
      <c r="G307" s="429"/>
      <c r="H307" s="430"/>
      <c r="I307" s="430"/>
      <c r="J307" s="430"/>
    </row>
    <row r="308" spans="1:10" s="428" customFormat="1">
      <c r="A308" s="133"/>
      <c r="B308" s="126"/>
      <c r="C308" s="461"/>
      <c r="D308" s="27"/>
      <c r="E308" s="132"/>
      <c r="G308" s="429"/>
      <c r="H308" s="430"/>
      <c r="I308" s="430"/>
      <c r="J308" s="430"/>
    </row>
    <row r="309" spans="1:10" s="428" customFormat="1">
      <c r="A309" s="125">
        <f>MAX(A289:A304)+0.01</f>
        <v>6.0999999999999979</v>
      </c>
      <c r="B309" s="126" t="s">
        <v>2</v>
      </c>
      <c r="C309" s="461"/>
      <c r="D309" s="27"/>
      <c r="E309" s="132"/>
      <c r="G309" s="429"/>
      <c r="H309" s="430"/>
      <c r="I309" s="430"/>
      <c r="J309" s="430"/>
    </row>
    <row r="310" spans="1:10" s="428" customFormat="1" ht="28.5">
      <c r="A310" s="133"/>
      <c r="B310" s="126" t="s">
        <v>111</v>
      </c>
      <c r="C310" s="461"/>
      <c r="D310" s="27"/>
      <c r="E310" s="132"/>
      <c r="G310" s="429"/>
      <c r="H310" s="430"/>
      <c r="I310" s="430"/>
      <c r="J310" s="430"/>
    </row>
    <row r="311" spans="1:10" s="428" customFormat="1">
      <c r="A311" s="133"/>
      <c r="B311" s="126" t="s">
        <v>4</v>
      </c>
      <c r="C311" s="461">
        <v>8</v>
      </c>
      <c r="D311" s="27"/>
      <c r="E311" s="132">
        <f>C311*D311</f>
        <v>0</v>
      </c>
      <c r="G311" s="429"/>
      <c r="H311" s="430"/>
      <c r="I311" s="430"/>
      <c r="J311" s="430"/>
    </row>
    <row r="312" spans="1:10" s="428" customFormat="1">
      <c r="A312" s="133"/>
      <c r="B312" s="126"/>
      <c r="C312" s="461"/>
      <c r="D312" s="27"/>
      <c r="E312" s="132"/>
      <c r="G312" s="429"/>
      <c r="H312" s="430"/>
      <c r="I312" s="430"/>
      <c r="J312" s="430"/>
    </row>
    <row r="313" spans="1:10" s="472" customFormat="1">
      <c r="A313" s="489"/>
      <c r="B313" s="127" t="s">
        <v>193</v>
      </c>
      <c r="C313" s="456"/>
      <c r="D313" s="27"/>
      <c r="E313" s="130"/>
      <c r="F313" s="428"/>
      <c r="G313" s="429"/>
    </row>
    <row r="314" spans="1:10" s="472" customFormat="1">
      <c r="A314" s="489"/>
      <c r="B314" s="127"/>
      <c r="C314" s="456"/>
      <c r="D314" s="27"/>
      <c r="E314" s="130"/>
      <c r="F314" s="428"/>
      <c r="G314" s="429"/>
    </row>
    <row r="315" spans="1:10">
      <c r="A315" s="125">
        <f>MAX(A294:A309)+0.01</f>
        <v>6.1099999999999977</v>
      </c>
      <c r="B315" s="126" t="s">
        <v>194</v>
      </c>
      <c r="C315" s="463"/>
      <c r="D315" s="29"/>
      <c r="E315" s="464"/>
      <c r="F315" s="430"/>
      <c r="G315" s="430"/>
    </row>
    <row r="316" spans="1:10" ht="57">
      <c r="A316" s="133"/>
      <c r="B316" s="126" t="s">
        <v>195</v>
      </c>
      <c r="C316" s="461"/>
      <c r="D316" s="27"/>
      <c r="E316" s="132"/>
      <c r="F316" s="430"/>
      <c r="G316" s="430"/>
    </row>
    <row r="317" spans="1:10" ht="14.25">
      <c r="A317" s="512" t="s">
        <v>5</v>
      </c>
      <c r="B317" s="126" t="s">
        <v>196</v>
      </c>
      <c r="D317" s="28"/>
      <c r="F317" s="430"/>
      <c r="G317" s="430"/>
    </row>
    <row r="318" spans="1:10">
      <c r="A318" s="133"/>
      <c r="B318" s="126" t="s">
        <v>7</v>
      </c>
      <c r="C318" s="463">
        <v>113</v>
      </c>
      <c r="D318" s="29"/>
      <c r="E318" s="464">
        <f>C318*D318</f>
        <v>0</v>
      </c>
      <c r="F318" s="430"/>
      <c r="G318" s="430"/>
    </row>
    <row r="319" spans="1:10" s="472" customFormat="1">
      <c r="A319" s="489"/>
      <c r="B319" s="455"/>
      <c r="C319" s="456"/>
      <c r="D319" s="27"/>
      <c r="E319" s="130"/>
      <c r="F319" s="428"/>
      <c r="G319" s="429"/>
    </row>
    <row r="320" spans="1:10" s="472" customFormat="1">
      <c r="A320" s="125">
        <f>MAX(A299:A315)+0.01</f>
        <v>6.1199999999999974</v>
      </c>
      <c r="B320" s="126" t="s">
        <v>197</v>
      </c>
      <c r="C320" s="463"/>
      <c r="D320" s="29"/>
      <c r="E320" s="464"/>
      <c r="F320" s="428"/>
      <c r="G320" s="429"/>
    </row>
    <row r="321" spans="1:7" s="472" customFormat="1" ht="69.95" customHeight="1">
      <c r="A321" s="133"/>
      <c r="B321" s="126" t="s">
        <v>198</v>
      </c>
      <c r="C321" s="463"/>
      <c r="D321" s="29"/>
      <c r="E321" s="464"/>
      <c r="F321" s="428"/>
      <c r="G321" s="429"/>
    </row>
    <row r="322" spans="1:7" s="472" customFormat="1">
      <c r="A322" s="133" t="s">
        <v>5</v>
      </c>
      <c r="B322" s="126" t="s">
        <v>199</v>
      </c>
      <c r="C322" s="463"/>
      <c r="D322" s="29"/>
      <c r="E322" s="464"/>
      <c r="F322" s="428"/>
      <c r="G322" s="429"/>
    </row>
    <row r="323" spans="1:7" s="472" customFormat="1">
      <c r="A323" s="133"/>
      <c r="B323" s="126" t="s">
        <v>7</v>
      </c>
      <c r="C323" s="463">
        <v>621</v>
      </c>
      <c r="D323" s="29"/>
      <c r="E323" s="464">
        <f>C323*D323</f>
        <v>0</v>
      </c>
      <c r="F323" s="428"/>
      <c r="G323" s="429"/>
    </row>
    <row r="324" spans="1:7" s="472" customFormat="1">
      <c r="A324" s="133"/>
      <c r="B324" s="126"/>
      <c r="C324" s="463"/>
      <c r="D324" s="29"/>
      <c r="E324" s="464"/>
      <c r="F324" s="428"/>
      <c r="G324" s="429"/>
    </row>
    <row r="325" spans="1:7">
      <c r="A325" s="125">
        <f>MAX(A278:A323)+0.01</f>
        <v>6.1299999999999972</v>
      </c>
      <c r="B325" s="126" t="s">
        <v>200</v>
      </c>
      <c r="C325" s="463"/>
      <c r="D325" s="29"/>
      <c r="E325" s="464"/>
    </row>
    <row r="326" spans="1:7" ht="69.95" customHeight="1">
      <c r="A326" s="133"/>
      <c r="B326" s="126" t="s">
        <v>201</v>
      </c>
      <c r="C326" s="463"/>
      <c r="D326" s="29"/>
      <c r="E326" s="464"/>
    </row>
    <row r="327" spans="1:7">
      <c r="A327" s="133"/>
      <c r="B327" s="126" t="s">
        <v>202</v>
      </c>
      <c r="C327" s="463"/>
      <c r="D327" s="29"/>
      <c r="E327" s="464"/>
    </row>
    <row r="328" spans="1:7">
      <c r="A328" s="133"/>
      <c r="B328" s="126" t="s">
        <v>203</v>
      </c>
      <c r="C328" s="463">
        <v>3.5</v>
      </c>
      <c r="D328" s="29"/>
      <c r="E328" s="464">
        <f t="shared" ref="E328" si="0">C328*D328</f>
        <v>0</v>
      </c>
    </row>
    <row r="329" spans="1:7" s="472" customFormat="1">
      <c r="A329" s="133"/>
      <c r="B329" s="126"/>
      <c r="C329" s="456"/>
      <c r="D329" s="27"/>
      <c r="E329" s="130"/>
      <c r="F329" s="428"/>
      <c r="G329" s="429"/>
    </row>
    <row r="330" spans="1:7">
      <c r="A330" s="125">
        <f>MAX(A283:A329)+0.01</f>
        <v>6.139999999999997</v>
      </c>
      <c r="B330" s="126" t="s">
        <v>204</v>
      </c>
      <c r="C330" s="463"/>
      <c r="D330" s="29"/>
      <c r="E330" s="464"/>
    </row>
    <row r="331" spans="1:7" ht="69.95" customHeight="1">
      <c r="A331" s="133"/>
      <c r="B331" s="126" t="s">
        <v>205</v>
      </c>
      <c r="C331" s="463"/>
      <c r="D331" s="29"/>
      <c r="E331" s="464"/>
    </row>
    <row r="332" spans="1:7">
      <c r="A332" s="133"/>
      <c r="B332" s="126" t="s">
        <v>206</v>
      </c>
      <c r="C332" s="463"/>
      <c r="D332" s="29"/>
      <c r="E332" s="464"/>
    </row>
    <row r="333" spans="1:7">
      <c r="A333" s="133"/>
      <c r="B333" s="126" t="s">
        <v>203</v>
      </c>
      <c r="C333" s="463">
        <v>17</v>
      </c>
      <c r="D333" s="29"/>
      <c r="E333" s="464">
        <f t="shared" ref="E333" si="1">C333*D333</f>
        <v>0</v>
      </c>
    </row>
    <row r="334" spans="1:7">
      <c r="A334" s="133"/>
      <c r="B334" s="126"/>
      <c r="C334" s="463"/>
      <c r="D334" s="29"/>
      <c r="E334" s="464"/>
    </row>
    <row r="335" spans="1:7">
      <c r="A335" s="125">
        <f>MAX(A329:A334)+0.01</f>
        <v>6.1499999999999968</v>
      </c>
      <c r="B335" s="126" t="s">
        <v>207</v>
      </c>
      <c r="C335" s="463"/>
      <c r="D335" s="29"/>
      <c r="E335" s="464"/>
    </row>
    <row r="336" spans="1:7" ht="84.95" customHeight="1">
      <c r="A336" s="133"/>
      <c r="B336" s="126" t="s">
        <v>208</v>
      </c>
      <c r="C336" s="463"/>
      <c r="D336" s="29"/>
      <c r="E336" s="464"/>
    </row>
    <row r="337" spans="1:7">
      <c r="A337" s="133" t="s">
        <v>5</v>
      </c>
      <c r="B337" s="126" t="s">
        <v>209</v>
      </c>
      <c r="C337" s="463"/>
      <c r="D337" s="29"/>
      <c r="E337" s="464"/>
    </row>
    <row r="338" spans="1:7">
      <c r="A338" s="133"/>
      <c r="B338" s="126" t="s">
        <v>203</v>
      </c>
      <c r="C338" s="463">
        <v>13.5</v>
      </c>
      <c r="D338" s="29"/>
      <c r="E338" s="464">
        <f t="shared" ref="E338" si="2">C338*D338</f>
        <v>0</v>
      </c>
    </row>
    <row r="339" spans="1:7">
      <c r="A339" s="513"/>
      <c r="B339" s="514"/>
      <c r="C339" s="515"/>
      <c r="D339" s="37"/>
      <c r="E339" s="516"/>
    </row>
    <row r="340" spans="1:7" ht="15.75" thickBot="1">
      <c r="A340" s="506"/>
      <c r="B340" s="479" t="s">
        <v>1</v>
      </c>
      <c r="C340" s="480"/>
      <c r="D340" s="31"/>
      <c r="E340" s="481">
        <f>SUM(E269:E339)</f>
        <v>0</v>
      </c>
    </row>
    <row r="341" spans="1:7">
      <c r="A341" s="133"/>
      <c r="B341" s="127"/>
      <c r="C341" s="482"/>
      <c r="D341" s="32"/>
      <c r="E341" s="483"/>
    </row>
    <row r="342" spans="1:7">
      <c r="A342" s="155">
        <v>7</v>
      </c>
      <c r="B342" s="127" t="s">
        <v>57</v>
      </c>
      <c r="C342" s="461"/>
      <c r="D342" s="27"/>
      <c r="E342" s="132"/>
    </row>
    <row r="343" spans="1:7">
      <c r="A343" s="133"/>
      <c r="B343" s="126"/>
      <c r="C343" s="461"/>
      <c r="D343" s="27"/>
      <c r="E343" s="132"/>
    </row>
    <row r="344" spans="1:7">
      <c r="A344" s="133"/>
      <c r="B344" s="127" t="s">
        <v>80</v>
      </c>
      <c r="C344" s="461"/>
      <c r="D344" s="27"/>
      <c r="E344" s="132"/>
    </row>
    <row r="345" spans="1:7">
      <c r="A345" s="133"/>
      <c r="B345" s="127"/>
      <c r="C345" s="461"/>
      <c r="D345" s="27"/>
      <c r="E345" s="132"/>
    </row>
    <row r="346" spans="1:7">
      <c r="A346" s="125">
        <f>MAX(A339:A345)+0.01</f>
        <v>7.01</v>
      </c>
      <c r="B346" s="126" t="s">
        <v>58</v>
      </c>
      <c r="C346" s="461"/>
      <c r="D346" s="27"/>
      <c r="E346" s="132"/>
    </row>
    <row r="347" spans="1:7">
      <c r="A347" s="133"/>
      <c r="B347" s="126" t="s">
        <v>59</v>
      </c>
      <c r="C347" s="461"/>
      <c r="D347" s="27"/>
      <c r="E347" s="132"/>
    </row>
    <row r="348" spans="1:7" s="469" customFormat="1">
      <c r="A348" s="133"/>
      <c r="B348" s="126" t="s">
        <v>60</v>
      </c>
      <c r="C348" s="461">
        <v>30</v>
      </c>
      <c r="D348" s="27"/>
      <c r="E348" s="132">
        <f>C348*D348</f>
        <v>0</v>
      </c>
      <c r="G348" s="470"/>
    </row>
    <row r="349" spans="1:7">
      <c r="A349" s="133"/>
      <c r="B349" s="126"/>
      <c r="C349" s="461"/>
      <c r="D349" s="27"/>
      <c r="E349" s="132"/>
    </row>
    <row r="350" spans="1:7">
      <c r="A350" s="125">
        <f>MAX(A339:A349)+0.01</f>
        <v>7.02</v>
      </c>
      <c r="B350" s="126" t="s">
        <v>61</v>
      </c>
      <c r="C350" s="461"/>
      <c r="D350" s="27"/>
      <c r="E350" s="132"/>
    </row>
    <row r="351" spans="1:7">
      <c r="A351" s="133"/>
      <c r="B351" s="126" t="s">
        <v>62</v>
      </c>
      <c r="C351" s="461"/>
      <c r="D351" s="27"/>
      <c r="E351" s="132"/>
    </row>
    <row r="352" spans="1:7">
      <c r="A352" s="133"/>
      <c r="B352" s="126" t="s">
        <v>60</v>
      </c>
      <c r="C352" s="461">
        <v>5</v>
      </c>
      <c r="D352" s="27"/>
      <c r="E352" s="132">
        <f>C352*D352</f>
        <v>0</v>
      </c>
    </row>
    <row r="353" spans="1:6">
      <c r="A353" s="133"/>
      <c r="B353" s="126"/>
      <c r="C353" s="461"/>
      <c r="D353" s="27"/>
      <c r="E353" s="132"/>
    </row>
    <row r="354" spans="1:6">
      <c r="A354" s="125">
        <f>MAX(A339:A353)+0.01</f>
        <v>7.0299999999999994</v>
      </c>
      <c r="B354" s="126" t="s">
        <v>61</v>
      </c>
      <c r="C354" s="461"/>
      <c r="D354" s="27"/>
      <c r="E354" s="132"/>
    </row>
    <row r="355" spans="1:6">
      <c r="A355" s="133"/>
      <c r="B355" s="126" t="s">
        <v>104</v>
      </c>
      <c r="C355" s="461"/>
      <c r="D355" s="27"/>
      <c r="E355" s="132"/>
    </row>
    <row r="356" spans="1:6">
      <c r="A356" s="133" t="s">
        <v>5</v>
      </c>
      <c r="B356" s="126" t="s">
        <v>106</v>
      </c>
      <c r="C356" s="461"/>
      <c r="D356" s="27"/>
      <c r="E356" s="132"/>
    </row>
    <row r="357" spans="1:6">
      <c r="A357" s="133"/>
      <c r="B357" s="126" t="s">
        <v>60</v>
      </c>
      <c r="C357" s="461">
        <v>2</v>
      </c>
      <c r="D357" s="27"/>
      <c r="E357" s="132">
        <f>C357*D357</f>
        <v>0</v>
      </c>
    </row>
    <row r="358" spans="1:6">
      <c r="A358" s="133" t="s">
        <v>5</v>
      </c>
      <c r="B358" s="126" t="s">
        <v>105</v>
      </c>
      <c r="C358" s="461"/>
      <c r="D358" s="27"/>
      <c r="E358" s="132"/>
    </row>
    <row r="359" spans="1:6">
      <c r="A359" s="133"/>
      <c r="B359" s="126" t="s">
        <v>60</v>
      </c>
      <c r="C359" s="461">
        <v>2</v>
      </c>
      <c r="D359" s="27"/>
      <c r="E359" s="132">
        <f>C359*D359</f>
        <v>0</v>
      </c>
    </row>
    <row r="360" spans="1:6">
      <c r="A360" s="133" t="s">
        <v>5</v>
      </c>
      <c r="B360" s="126" t="s">
        <v>107</v>
      </c>
      <c r="C360" s="461"/>
      <c r="D360" s="27"/>
      <c r="E360" s="132"/>
    </row>
    <row r="361" spans="1:6">
      <c r="A361" s="133"/>
      <c r="B361" s="126" t="s">
        <v>60</v>
      </c>
      <c r="C361" s="461">
        <v>2</v>
      </c>
      <c r="D361" s="27"/>
      <c r="E361" s="132">
        <f>C361*D361</f>
        <v>0</v>
      </c>
    </row>
    <row r="362" spans="1:6">
      <c r="A362" s="133" t="s">
        <v>5</v>
      </c>
      <c r="B362" s="126" t="s">
        <v>156</v>
      </c>
      <c r="C362" s="461"/>
      <c r="D362" s="27"/>
      <c r="E362" s="132"/>
    </row>
    <row r="363" spans="1:6">
      <c r="A363" s="133"/>
      <c r="B363" s="126" t="s">
        <v>60</v>
      </c>
      <c r="C363" s="461">
        <v>2</v>
      </c>
      <c r="D363" s="27"/>
      <c r="E363" s="132">
        <f>C363*D363</f>
        <v>0</v>
      </c>
    </row>
    <row r="364" spans="1:6">
      <c r="A364" s="133"/>
      <c r="B364" s="126"/>
      <c r="C364" s="461"/>
      <c r="D364" s="27"/>
      <c r="E364" s="132"/>
    </row>
    <row r="365" spans="1:6">
      <c r="A365" s="125">
        <f>MAX(A339:A364)+0.01</f>
        <v>7.0399999999999991</v>
      </c>
      <c r="B365" s="126" t="s">
        <v>2</v>
      </c>
      <c r="C365" s="461"/>
      <c r="D365" s="27"/>
      <c r="E365" s="132"/>
    </row>
    <row r="366" spans="1:6">
      <c r="A366" s="133"/>
      <c r="B366" s="126" t="s">
        <v>63</v>
      </c>
      <c r="C366" s="461"/>
      <c r="D366" s="27"/>
      <c r="E366" s="132"/>
    </row>
    <row r="367" spans="1:6">
      <c r="A367" s="133"/>
      <c r="B367" s="126" t="s">
        <v>0</v>
      </c>
      <c r="C367" s="461">
        <v>1</v>
      </c>
      <c r="D367" s="27"/>
      <c r="E367" s="132">
        <f>C367*D367</f>
        <v>0</v>
      </c>
      <c r="F367" s="517"/>
    </row>
    <row r="368" spans="1:6">
      <c r="A368" s="133"/>
      <c r="B368" s="126"/>
      <c r="C368" s="461"/>
      <c r="D368" s="27"/>
      <c r="E368" s="132"/>
    </row>
    <row r="369" spans="1:7">
      <c r="A369" s="125">
        <f>MAX(A340:A368)+0.01</f>
        <v>7.0499999999999989</v>
      </c>
      <c r="B369" s="126" t="s">
        <v>64</v>
      </c>
      <c r="C369" s="461"/>
      <c r="D369" s="27"/>
      <c r="E369" s="132"/>
    </row>
    <row r="370" spans="1:7">
      <c r="A370" s="133"/>
      <c r="B370" s="126" t="s">
        <v>65</v>
      </c>
      <c r="C370" s="461"/>
      <c r="D370" s="27"/>
      <c r="E370" s="132"/>
    </row>
    <row r="371" spans="1:7" ht="57">
      <c r="A371" s="133" t="s">
        <v>5</v>
      </c>
      <c r="B371" s="126" t="s">
        <v>568</v>
      </c>
      <c r="C371" s="461"/>
      <c r="D371" s="27"/>
      <c r="E371" s="132"/>
    </row>
    <row r="372" spans="1:7" s="522" customFormat="1">
      <c r="A372" s="518"/>
      <c r="B372" s="466" t="s">
        <v>449</v>
      </c>
      <c r="C372" s="519">
        <v>1</v>
      </c>
      <c r="D372" s="79"/>
      <c r="E372" s="520">
        <f>C372*D372</f>
        <v>0</v>
      </c>
      <c r="F372" s="521"/>
      <c r="G372" s="484"/>
    </row>
    <row r="373" spans="1:7">
      <c r="A373" s="523"/>
      <c r="B373" s="524"/>
      <c r="C373" s="525"/>
      <c r="D373" s="526"/>
      <c r="E373" s="526"/>
    </row>
    <row r="374" spans="1:7" ht="15.75" thickBot="1">
      <c r="A374" s="506"/>
      <c r="B374" s="479" t="s">
        <v>66</v>
      </c>
      <c r="C374" s="480"/>
      <c r="D374" s="481"/>
      <c r="E374" s="481">
        <f>SUM(E346:E372)</f>
        <v>0</v>
      </c>
    </row>
    <row r="619" spans="1:3" ht="14.25">
      <c r="A619" s="527"/>
      <c r="B619" s="477"/>
      <c r="C619" s="430"/>
    </row>
    <row r="624" spans="1:3" ht="14.25">
      <c r="A624" s="527"/>
      <c r="B624" s="477"/>
      <c r="C624" s="430"/>
    </row>
    <row r="677" spans="1:3" ht="14.25">
      <c r="A677" s="527"/>
      <c r="B677" s="477"/>
      <c r="C677" s="430"/>
    </row>
    <row r="687" spans="1:3" ht="14.25">
      <c r="A687" s="527"/>
      <c r="B687" s="477"/>
      <c r="C687" s="430"/>
    </row>
  </sheetData>
  <sheetProtection algorithmName="SHA-512" hashValue="1CW44+df2u+Xx2WK9CIUfR/dfjZBgTrQq1xFC+dYN5z5kMyQaYX7tG0xd1VTs9kvq/wY/5aPn5XcnnHWR3APfw==" saltValue="Up7G9XKRREeUj5vYiNCqQg==" spinCount="100000" sheet="1"/>
  <mergeCells count="2">
    <mergeCell ref="A1:D1"/>
    <mergeCell ref="A2:E2"/>
  </mergeCells>
  <phoneticPr fontId="10" type="noConversion"/>
  <printOptions horizontalCentered="1"/>
  <pageMargins left="0.98425196850393704" right="0.39370078740157483" top="0.98425196850393704" bottom="0.59055118110236227" header="0.74803149606299213" footer="0.31496062992125984"/>
  <pageSetup paperSize="9" scale="84" firstPageNumber="3" fitToWidth="0" fitToHeight="0" orientation="portrait" r:id="rId1"/>
  <headerFooter alignWithMargins="0">
    <oddHeader>&amp;RCESTA I. FAZA</oddHeader>
    <oddFooter>&amp;L&amp;8Preplastitev regionalne ceste R3-675 odsek 1481 Mokrice - Obrežje - Slovenska vas na delu med km 1.500 do km 2.687&amp;RStran &amp;P od &amp;N</oddFooter>
  </headerFooter>
  <rowBreaks count="9" manualBreakCount="9">
    <brk id="25" max="16383" man="1"/>
    <brk id="104" max="16383" man="1"/>
    <brk id="138" max="16383" man="1"/>
    <brk id="148" max="16383" man="1"/>
    <brk id="190" max="16383" man="1"/>
    <brk id="226" max="16383" man="1"/>
    <brk id="264" max="16383" man="1"/>
    <brk id="308" max="4" man="1"/>
    <brk id="34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sheetPr>
  <dimension ref="A3:F476"/>
  <sheetViews>
    <sheetView view="pageBreakPreview" topLeftCell="A250" zoomScale="115" zoomScaleNormal="85" zoomScaleSheetLayoutView="115" workbookViewId="0">
      <selection activeCell="D258" sqref="D258"/>
    </sheetView>
  </sheetViews>
  <sheetFormatPr defaultColWidth="8.85546875" defaultRowHeight="15"/>
  <cols>
    <col min="1" max="1" width="6.85546875" style="81" customWidth="1"/>
    <col min="2" max="2" width="40.85546875" style="85" customWidth="1"/>
    <col min="3" max="3" width="8.85546875" style="86" customWidth="1"/>
    <col min="4" max="4" width="14.28515625" style="168" customWidth="1"/>
    <col min="5" max="5" width="15.85546875" style="87" customWidth="1"/>
    <col min="6" max="16384" width="8.85546875" style="85"/>
  </cols>
  <sheetData>
    <row r="3" spans="1:5" s="82" customFormat="1">
      <c r="A3" s="81" t="s">
        <v>214</v>
      </c>
      <c r="C3" s="83"/>
      <c r="D3" s="167"/>
      <c r="E3" s="84" t="s">
        <v>126</v>
      </c>
    </row>
    <row r="4" spans="1:5" s="82" customFormat="1">
      <c r="A4" s="81"/>
      <c r="C4" s="83"/>
      <c r="D4" s="167"/>
      <c r="E4" s="84"/>
    </row>
    <row r="5" spans="1:5" ht="15.75" thickBot="1"/>
    <row r="6" spans="1:5" ht="15.75" thickBot="1">
      <c r="A6" s="88" t="s">
        <v>52</v>
      </c>
      <c r="B6" s="89" t="s">
        <v>53</v>
      </c>
      <c r="C6" s="90"/>
      <c r="D6" s="169"/>
      <c r="E6" s="92" t="s">
        <v>54</v>
      </c>
    </row>
    <row r="7" spans="1:5">
      <c r="A7" s="81">
        <v>1</v>
      </c>
      <c r="B7" s="85" t="s">
        <v>43</v>
      </c>
      <c r="E7" s="87">
        <f>E86</f>
        <v>0</v>
      </c>
    </row>
    <row r="8" spans="1:5">
      <c r="A8" s="93">
        <v>2</v>
      </c>
      <c r="B8" s="94" t="s">
        <v>31</v>
      </c>
      <c r="C8" s="95"/>
      <c r="D8" s="170"/>
      <c r="E8" s="96">
        <f>E179</f>
        <v>0</v>
      </c>
    </row>
    <row r="9" spans="1:5">
      <c r="A9" s="97">
        <v>4</v>
      </c>
      <c r="B9" s="98" t="s">
        <v>215</v>
      </c>
      <c r="C9" s="99"/>
      <c r="D9" s="171"/>
      <c r="E9" s="100">
        <f>E437</f>
        <v>0</v>
      </c>
    </row>
    <row r="10" spans="1:5" ht="15.75" thickBot="1">
      <c r="A10" s="101">
        <v>5</v>
      </c>
      <c r="B10" s="102" t="s">
        <v>133</v>
      </c>
      <c r="C10" s="103"/>
      <c r="D10" s="172"/>
      <c r="E10" s="104">
        <f>E475</f>
        <v>0</v>
      </c>
    </row>
    <row r="11" spans="1:5" s="109" customFormat="1" ht="15.75" thickBot="1">
      <c r="A11" s="105"/>
      <c r="B11" s="106"/>
      <c r="C11" s="107"/>
      <c r="D11" s="173"/>
      <c r="E11" s="108"/>
    </row>
    <row r="12" spans="1:5" s="82" customFormat="1">
      <c r="A12" s="110"/>
      <c r="B12" s="111" t="s">
        <v>122</v>
      </c>
      <c r="C12" s="112"/>
      <c r="D12" s="174"/>
      <c r="E12" s="113">
        <f>SUM(E7:E11)</f>
        <v>0</v>
      </c>
    </row>
    <row r="14" spans="1:5">
      <c r="A14" s="114" t="s">
        <v>120</v>
      </c>
    </row>
    <row r="15" spans="1:5" ht="57">
      <c r="A15" s="115" t="s">
        <v>127</v>
      </c>
      <c r="B15" s="116" t="s">
        <v>82</v>
      </c>
    </row>
    <row r="16" spans="1:5" ht="85.5">
      <c r="A16" s="115" t="s">
        <v>128</v>
      </c>
      <c r="B16" s="116" t="s">
        <v>121</v>
      </c>
    </row>
    <row r="17" spans="1:5" ht="85.5">
      <c r="A17" s="115" t="s">
        <v>129</v>
      </c>
      <c r="B17" s="116" t="s">
        <v>83</v>
      </c>
    </row>
    <row r="18" spans="1:5" ht="71.25">
      <c r="A18" s="115" t="s">
        <v>130</v>
      </c>
      <c r="B18" s="116" t="s">
        <v>84</v>
      </c>
    </row>
    <row r="19" spans="1:5" ht="57">
      <c r="A19" s="115" t="s">
        <v>131</v>
      </c>
      <c r="B19" s="116" t="s">
        <v>216</v>
      </c>
    </row>
    <row r="20" spans="1:5" ht="42.75">
      <c r="A20" s="117" t="s">
        <v>570</v>
      </c>
      <c r="B20" s="118" t="s">
        <v>571</v>
      </c>
    </row>
    <row r="24" spans="1:5">
      <c r="A24" s="119" t="s">
        <v>49</v>
      </c>
      <c r="B24" s="120" t="s">
        <v>48</v>
      </c>
      <c r="C24" s="121" t="s">
        <v>47</v>
      </c>
      <c r="D24" s="535" t="s">
        <v>46</v>
      </c>
      <c r="E24" s="122" t="s">
        <v>45</v>
      </c>
    </row>
    <row r="25" spans="1:5">
      <c r="A25" s="119"/>
      <c r="B25" s="120" t="s">
        <v>44</v>
      </c>
      <c r="C25" s="121"/>
      <c r="D25" s="535"/>
      <c r="E25" s="122"/>
    </row>
    <row r="27" spans="1:5">
      <c r="A27" s="81">
        <v>1</v>
      </c>
      <c r="B27" s="123" t="s">
        <v>43</v>
      </c>
    </row>
    <row r="28" spans="1:5">
      <c r="B28" s="124"/>
    </row>
    <row r="29" spans="1:5">
      <c r="B29" s="123" t="s">
        <v>42</v>
      </c>
    </row>
    <row r="30" spans="1:5">
      <c r="B30" s="124"/>
    </row>
    <row r="31" spans="1:5">
      <c r="A31" s="125">
        <f>MAX(A27:A30)+0.01</f>
        <v>1.01</v>
      </c>
      <c r="B31" s="123" t="s">
        <v>217</v>
      </c>
    </row>
    <row r="32" spans="1:5" ht="28.5">
      <c r="B32" s="124" t="s">
        <v>218</v>
      </c>
    </row>
    <row r="33" spans="1:5">
      <c r="B33" s="126" t="s">
        <v>219</v>
      </c>
      <c r="C33" s="86">
        <v>0.59199999999999997</v>
      </c>
      <c r="E33" s="87">
        <f>C33*D33</f>
        <v>0</v>
      </c>
    </row>
    <row r="34" spans="1:5">
      <c r="B34" s="124"/>
    </row>
    <row r="35" spans="1:5">
      <c r="A35" s="125">
        <f>MAX(A31:A34)+0.01</f>
        <v>1.02</v>
      </c>
      <c r="B35" s="123" t="s">
        <v>220</v>
      </c>
    </row>
    <row r="36" spans="1:5" ht="28.5">
      <c r="B36" s="124" t="s">
        <v>221</v>
      </c>
    </row>
    <row r="37" spans="1:5">
      <c r="B37" s="124" t="s">
        <v>4</v>
      </c>
      <c r="C37" s="86">
        <v>45</v>
      </c>
      <c r="E37" s="87">
        <f>C37*D37</f>
        <v>0</v>
      </c>
    </row>
    <row r="38" spans="1:5">
      <c r="B38" s="124"/>
    </row>
    <row r="39" spans="1:5">
      <c r="A39" s="125"/>
      <c r="B39" s="127" t="s">
        <v>38</v>
      </c>
    </row>
    <row r="40" spans="1:5">
      <c r="B40" s="127" t="s">
        <v>37</v>
      </c>
    </row>
    <row r="41" spans="1:5" ht="114">
      <c r="B41" s="128" t="s">
        <v>67</v>
      </c>
    </row>
    <row r="42" spans="1:5">
      <c r="B42" s="124"/>
    </row>
    <row r="43" spans="1:5">
      <c r="A43" s="125">
        <f>MAX(A25:A38)+0.01</f>
        <v>1.03</v>
      </c>
      <c r="B43" s="123" t="s">
        <v>222</v>
      </c>
      <c r="C43" s="129"/>
      <c r="D43" s="28"/>
      <c r="E43" s="130"/>
    </row>
    <row r="44" spans="1:5" ht="42.75">
      <c r="B44" s="126" t="s">
        <v>223</v>
      </c>
      <c r="C44" s="131"/>
      <c r="D44" s="28"/>
      <c r="E44" s="130"/>
    </row>
    <row r="45" spans="1:5" ht="16.5">
      <c r="B45" s="126" t="s">
        <v>423</v>
      </c>
      <c r="C45" s="129">
        <v>370</v>
      </c>
      <c r="D45" s="27"/>
      <c r="E45" s="132">
        <f>C45*D45</f>
        <v>0</v>
      </c>
    </row>
    <row r="46" spans="1:5">
      <c r="B46" s="124"/>
    </row>
    <row r="47" spans="1:5">
      <c r="A47" s="125">
        <f>MAX(A16:A44)+0.01</f>
        <v>1.04</v>
      </c>
      <c r="B47" s="123" t="s">
        <v>224</v>
      </c>
      <c r="C47" s="129"/>
      <c r="D47" s="28"/>
      <c r="E47" s="130"/>
    </row>
    <row r="48" spans="1:5" ht="28.5">
      <c r="B48" s="126" t="s">
        <v>225</v>
      </c>
      <c r="C48" s="131"/>
      <c r="D48" s="28"/>
      <c r="E48" s="130"/>
    </row>
    <row r="49" spans="1:5" ht="28.5">
      <c r="A49" s="133" t="s">
        <v>5</v>
      </c>
      <c r="B49" s="126" t="s">
        <v>389</v>
      </c>
      <c r="C49" s="131"/>
      <c r="D49" s="28"/>
      <c r="E49" s="130"/>
    </row>
    <row r="50" spans="1:5">
      <c r="B50" s="126" t="s">
        <v>4</v>
      </c>
      <c r="C50" s="129">
        <v>6</v>
      </c>
      <c r="D50" s="27"/>
      <c r="E50" s="132">
        <f>C50*D50</f>
        <v>0</v>
      </c>
    </row>
    <row r="51" spans="1:5">
      <c r="B51" s="126"/>
      <c r="C51" s="129"/>
      <c r="D51" s="27"/>
      <c r="E51" s="132"/>
    </row>
    <row r="52" spans="1:5">
      <c r="A52" s="125">
        <f>MAX(A39:A49)+0.01</f>
        <v>1.05</v>
      </c>
      <c r="B52" s="123" t="s">
        <v>226</v>
      </c>
      <c r="C52" s="129"/>
      <c r="D52" s="28"/>
      <c r="E52" s="130"/>
    </row>
    <row r="53" spans="1:5" ht="28.5">
      <c r="B53" s="126" t="s">
        <v>227</v>
      </c>
      <c r="C53" s="129"/>
      <c r="D53" s="28"/>
      <c r="E53" s="130"/>
    </row>
    <row r="54" spans="1:5" ht="28.5">
      <c r="A54" s="133" t="s">
        <v>5</v>
      </c>
      <c r="B54" s="126" t="s">
        <v>228</v>
      </c>
      <c r="C54" s="129"/>
      <c r="D54" s="28"/>
      <c r="E54" s="130"/>
    </row>
    <row r="55" spans="1:5" ht="16.5">
      <c r="B55" s="126" t="s">
        <v>424</v>
      </c>
      <c r="C55" s="129">
        <v>5</v>
      </c>
      <c r="D55" s="27"/>
      <c r="E55" s="132">
        <f>C55*D55</f>
        <v>0</v>
      </c>
    </row>
    <row r="56" spans="1:5">
      <c r="B56" s="124"/>
    </row>
    <row r="57" spans="1:5">
      <c r="A57" s="125">
        <f>MAX(A44:A54)+0.01</f>
        <v>1.06</v>
      </c>
      <c r="B57" s="123" t="s">
        <v>229</v>
      </c>
    </row>
    <row r="58" spans="1:5" ht="28.5">
      <c r="B58" s="124" t="s">
        <v>230</v>
      </c>
    </row>
    <row r="59" spans="1:5">
      <c r="A59" s="81" t="s">
        <v>5</v>
      </c>
      <c r="B59" s="124" t="s">
        <v>390</v>
      </c>
    </row>
    <row r="60" spans="1:5" ht="16.5">
      <c r="B60" s="126" t="s">
        <v>424</v>
      </c>
      <c r="C60" s="129">
        <v>100</v>
      </c>
      <c r="E60" s="87">
        <f>C60*D60</f>
        <v>0</v>
      </c>
    </row>
    <row r="61" spans="1:5">
      <c r="B61" s="124"/>
    </row>
    <row r="62" spans="1:5">
      <c r="A62" s="125">
        <f>MAX(A48:A58)+0.01</f>
        <v>1.07</v>
      </c>
      <c r="B62" s="123" t="s">
        <v>231</v>
      </c>
    </row>
    <row r="63" spans="1:5" ht="28.5">
      <c r="B63" s="124" t="s">
        <v>232</v>
      </c>
    </row>
    <row r="64" spans="1:5">
      <c r="A64" s="81" t="s">
        <v>5</v>
      </c>
      <c r="B64" s="124" t="s">
        <v>390</v>
      </c>
    </row>
    <row r="65" spans="1:5" ht="16.5">
      <c r="B65" s="126" t="s">
        <v>424</v>
      </c>
      <c r="C65" s="129">
        <v>70</v>
      </c>
      <c r="E65" s="87">
        <f>C65*D65</f>
        <v>0</v>
      </c>
    </row>
    <row r="66" spans="1:5">
      <c r="B66" s="124"/>
    </row>
    <row r="67" spans="1:5">
      <c r="A67" s="125">
        <f>MAX(A62:A66)+0.01</f>
        <v>1.08</v>
      </c>
      <c r="B67" s="123" t="s">
        <v>233</v>
      </c>
    </row>
    <row r="68" spans="1:5" ht="28.5">
      <c r="B68" s="124" t="s">
        <v>234</v>
      </c>
    </row>
    <row r="69" spans="1:5">
      <c r="A69" s="81" t="s">
        <v>5</v>
      </c>
      <c r="B69" s="124" t="s">
        <v>390</v>
      </c>
    </row>
    <row r="70" spans="1:5">
      <c r="B70" s="124" t="s">
        <v>4</v>
      </c>
      <c r="C70" s="86">
        <v>3</v>
      </c>
      <c r="E70" s="87">
        <f>C70*D70</f>
        <v>0</v>
      </c>
    </row>
    <row r="72" spans="1:5">
      <c r="A72" s="125">
        <f>MAX(A67:A71)+0.01</f>
        <v>1.0900000000000001</v>
      </c>
      <c r="B72" s="123" t="s">
        <v>235</v>
      </c>
    </row>
    <row r="73" spans="1:5" ht="28.5">
      <c r="B73" s="124" t="s">
        <v>236</v>
      </c>
    </row>
    <row r="74" spans="1:5">
      <c r="A74" s="81" t="s">
        <v>5</v>
      </c>
      <c r="B74" s="124" t="s">
        <v>390</v>
      </c>
    </row>
    <row r="75" spans="1:5">
      <c r="B75" s="124" t="s">
        <v>4</v>
      </c>
      <c r="C75" s="86">
        <v>1</v>
      </c>
      <c r="E75" s="87">
        <f>C75*D75</f>
        <v>0</v>
      </c>
    </row>
    <row r="76" spans="1:5">
      <c r="B76" s="124"/>
    </row>
    <row r="77" spans="1:5" s="136" customFormat="1">
      <c r="A77" s="125">
        <f>MAX(A72:A76)+0.01</f>
        <v>1.1000000000000001</v>
      </c>
      <c r="B77" s="123" t="s">
        <v>2</v>
      </c>
      <c r="C77" s="134"/>
      <c r="D77" s="175"/>
      <c r="E77" s="135"/>
    </row>
    <row r="78" spans="1:5" s="136" customFormat="1" ht="57">
      <c r="A78" s="137" t="s">
        <v>5</v>
      </c>
      <c r="B78" s="124" t="s">
        <v>405</v>
      </c>
      <c r="C78" s="134"/>
      <c r="D78" s="175"/>
      <c r="E78" s="135"/>
    </row>
    <row r="79" spans="1:5" s="136" customFormat="1">
      <c r="A79" s="137"/>
      <c r="B79" s="124" t="s">
        <v>4</v>
      </c>
      <c r="C79" s="134">
        <v>1</v>
      </c>
      <c r="D79" s="175"/>
      <c r="E79" s="135">
        <f>C79*D79</f>
        <v>0</v>
      </c>
    </row>
    <row r="80" spans="1:5" s="136" customFormat="1">
      <c r="A80" s="137"/>
      <c r="B80" s="124"/>
      <c r="C80" s="134"/>
      <c r="D80" s="175"/>
      <c r="E80" s="135"/>
    </row>
    <row r="81" spans="1:5" s="136" customFormat="1">
      <c r="A81" s="125">
        <f>MAX(A76:A80)+0.01</f>
        <v>1.1100000000000001</v>
      </c>
      <c r="B81" s="123" t="s">
        <v>2</v>
      </c>
      <c r="C81" s="134"/>
      <c r="D81" s="175"/>
      <c r="E81" s="135"/>
    </row>
    <row r="82" spans="1:5" s="136" customFormat="1" ht="57">
      <c r="A82" s="137" t="s">
        <v>5</v>
      </c>
      <c r="B82" s="124" t="s">
        <v>402</v>
      </c>
      <c r="C82" s="134"/>
      <c r="D82" s="175"/>
      <c r="E82" s="135"/>
    </row>
    <row r="83" spans="1:5" s="136" customFormat="1">
      <c r="A83" s="137"/>
      <c r="B83" s="124" t="s">
        <v>4</v>
      </c>
      <c r="C83" s="134">
        <v>1</v>
      </c>
      <c r="D83" s="175"/>
      <c r="E83" s="135">
        <f>C83*D83</f>
        <v>0</v>
      </c>
    </row>
    <row r="84" spans="1:5" s="136" customFormat="1">
      <c r="A84" s="137"/>
      <c r="B84" s="124"/>
      <c r="C84" s="134"/>
      <c r="D84" s="175"/>
      <c r="E84" s="135"/>
    </row>
    <row r="85" spans="1:5">
      <c r="A85" s="138"/>
      <c r="B85" s="139"/>
      <c r="C85" s="140"/>
      <c r="D85" s="176"/>
      <c r="E85" s="141"/>
    </row>
    <row r="86" spans="1:5" ht="15.75" thickBot="1">
      <c r="A86" s="142" t="s">
        <v>32</v>
      </c>
      <c r="B86" s="143"/>
      <c r="C86" s="144"/>
      <c r="D86" s="38"/>
      <c r="E86" s="145">
        <f>SUM(E26:E85)</f>
        <v>0</v>
      </c>
    </row>
    <row r="89" spans="1:5">
      <c r="A89" s="81">
        <v>2</v>
      </c>
      <c r="B89" s="82" t="s">
        <v>31</v>
      </c>
    </row>
    <row r="90" spans="1:5">
      <c r="B90" s="82"/>
    </row>
    <row r="91" spans="1:5">
      <c r="B91" s="127" t="s">
        <v>30</v>
      </c>
    </row>
    <row r="93" spans="1:5">
      <c r="A93" s="125">
        <f>MAX(A89:A92)+0.01</f>
        <v>2.0099999999999998</v>
      </c>
      <c r="B93" s="127" t="s">
        <v>377</v>
      </c>
    </row>
    <row r="94" spans="1:5" ht="28.5">
      <c r="A94" s="146"/>
      <c r="B94" s="126" t="s">
        <v>378</v>
      </c>
    </row>
    <row r="95" spans="1:5" ht="28.5">
      <c r="A95" s="133" t="s">
        <v>5</v>
      </c>
      <c r="B95" s="126" t="s">
        <v>379</v>
      </c>
    </row>
    <row r="96" spans="1:5" s="136" customFormat="1" ht="16.5">
      <c r="A96" s="133"/>
      <c r="B96" s="126" t="s">
        <v>425</v>
      </c>
      <c r="C96" s="134">
        <v>115</v>
      </c>
      <c r="D96" s="175"/>
      <c r="E96" s="135">
        <f>C96*D96</f>
        <v>0</v>
      </c>
    </row>
    <row r="97" spans="1:5">
      <c r="A97" s="133"/>
      <c r="B97" s="126"/>
    </row>
    <row r="98" spans="1:5">
      <c r="A98" s="125">
        <f>MAX(A92:A97)+0.01</f>
        <v>2.0199999999999996</v>
      </c>
      <c r="B98" s="123" t="s">
        <v>2</v>
      </c>
    </row>
    <row r="99" spans="1:5" ht="57">
      <c r="B99" s="124" t="s">
        <v>237</v>
      </c>
    </row>
    <row r="100" spans="1:5" ht="28.5">
      <c r="A100" s="133" t="s">
        <v>5</v>
      </c>
      <c r="B100" s="124" t="s">
        <v>238</v>
      </c>
    </row>
    <row r="101" spans="1:5" ht="16.5">
      <c r="A101" s="133"/>
      <c r="B101" s="126" t="s">
        <v>425</v>
      </c>
      <c r="C101" s="86">
        <v>196</v>
      </c>
      <c r="E101" s="87">
        <f>C101*D101</f>
        <v>0</v>
      </c>
    </row>
    <row r="103" spans="1:5">
      <c r="A103" s="125">
        <f>MAX(A87:A102)+0.01</f>
        <v>2.0299999999999994</v>
      </c>
      <c r="B103" s="147" t="s">
        <v>239</v>
      </c>
    </row>
    <row r="104" spans="1:5" ht="71.25">
      <c r="B104" s="124" t="s">
        <v>240</v>
      </c>
    </row>
    <row r="105" spans="1:5" ht="28.5">
      <c r="A105" s="133" t="s">
        <v>5</v>
      </c>
      <c r="B105" s="124" t="s">
        <v>238</v>
      </c>
    </row>
    <row r="106" spans="1:5" ht="16.5">
      <c r="A106" s="133"/>
      <c r="B106" s="126" t="s">
        <v>425</v>
      </c>
      <c r="C106" s="86">
        <v>123</v>
      </c>
      <c r="E106" s="87">
        <f>C106*D106</f>
        <v>0</v>
      </c>
    </row>
    <row r="108" spans="1:5">
      <c r="A108" s="125">
        <f>MAX(A92:A107)+0.01</f>
        <v>2.0399999999999991</v>
      </c>
      <c r="B108" s="147" t="s">
        <v>239</v>
      </c>
    </row>
    <row r="109" spans="1:5" ht="71.25">
      <c r="B109" s="124" t="s">
        <v>240</v>
      </c>
    </row>
    <row r="110" spans="1:5" ht="59.25">
      <c r="A110" s="133" t="s">
        <v>5</v>
      </c>
      <c r="B110" s="124" t="s">
        <v>426</v>
      </c>
    </row>
    <row r="111" spans="1:5" ht="16.5">
      <c r="A111" s="133"/>
      <c r="B111" s="126" t="s">
        <v>425</v>
      </c>
      <c r="C111" s="86">
        <v>229</v>
      </c>
      <c r="E111" s="87">
        <f>C111*D111</f>
        <v>0</v>
      </c>
    </row>
    <row r="112" spans="1:5">
      <c r="A112" s="133"/>
      <c r="B112" s="126"/>
    </row>
    <row r="113" spans="1:5">
      <c r="A113" s="125">
        <f>MAX(A99:A112)+0.01</f>
        <v>2.0499999999999989</v>
      </c>
      <c r="B113" s="147" t="s">
        <v>241</v>
      </c>
    </row>
    <row r="114" spans="1:5" ht="57">
      <c r="B114" s="124" t="s">
        <v>242</v>
      </c>
    </row>
    <row r="115" spans="1:5" ht="59.25">
      <c r="A115" s="133" t="s">
        <v>5</v>
      </c>
      <c r="B115" s="124" t="s">
        <v>427</v>
      </c>
    </row>
    <row r="116" spans="1:5" ht="16.5">
      <c r="A116" s="133"/>
      <c r="B116" s="126" t="s">
        <v>425</v>
      </c>
      <c r="C116" s="86">
        <v>64</v>
      </c>
      <c r="E116" s="87">
        <f>C116*D116</f>
        <v>0</v>
      </c>
    </row>
    <row r="117" spans="1:5">
      <c r="A117" s="133"/>
      <c r="B117" s="126"/>
    </row>
    <row r="118" spans="1:5">
      <c r="A118" s="125">
        <f>MAX(A109:A117)+0.01</f>
        <v>2.0599999999999987</v>
      </c>
      <c r="B118" s="147" t="s">
        <v>243</v>
      </c>
    </row>
    <row r="119" spans="1:5" ht="71.25">
      <c r="B119" s="124" t="s">
        <v>244</v>
      </c>
    </row>
    <row r="120" spans="1:5" ht="59.25">
      <c r="A120" s="133" t="s">
        <v>5</v>
      </c>
      <c r="B120" s="124" t="s">
        <v>428</v>
      </c>
    </row>
    <row r="121" spans="1:5" ht="16.5">
      <c r="A121" s="133"/>
      <c r="B121" s="126" t="s">
        <v>425</v>
      </c>
      <c r="C121" s="86">
        <v>1171</v>
      </c>
      <c r="E121" s="87">
        <f>C121*D121</f>
        <v>0</v>
      </c>
    </row>
    <row r="123" spans="1:5">
      <c r="A123" s="125">
        <f>MAX(A92:A122)+0.01</f>
        <v>2.0699999999999985</v>
      </c>
      <c r="B123" s="147" t="s">
        <v>245</v>
      </c>
    </row>
    <row r="124" spans="1:5" ht="57">
      <c r="B124" s="124" t="s">
        <v>246</v>
      </c>
    </row>
    <row r="125" spans="1:5" ht="59.25">
      <c r="A125" s="133" t="s">
        <v>5</v>
      </c>
      <c r="B125" s="124" t="s">
        <v>429</v>
      </c>
    </row>
    <row r="126" spans="1:5" ht="16.5">
      <c r="A126" s="133"/>
      <c r="B126" s="126" t="s">
        <v>425</v>
      </c>
      <c r="C126" s="86">
        <v>328</v>
      </c>
      <c r="E126" s="87">
        <f>C126*D126</f>
        <v>0</v>
      </c>
    </row>
    <row r="128" spans="1:5">
      <c r="A128" s="125">
        <f>MAX(A90:A126)+0.01</f>
        <v>2.0799999999999983</v>
      </c>
      <c r="B128" s="147" t="s">
        <v>247</v>
      </c>
    </row>
    <row r="129" spans="1:5" ht="71.25">
      <c r="B129" s="124" t="s">
        <v>248</v>
      </c>
    </row>
    <row r="130" spans="1:5" ht="59.25">
      <c r="A130" s="133" t="s">
        <v>5</v>
      </c>
      <c r="B130" s="124" t="s">
        <v>430</v>
      </c>
    </row>
    <row r="131" spans="1:5" ht="16.5">
      <c r="A131" s="133"/>
      <c r="B131" s="126" t="s">
        <v>425</v>
      </c>
      <c r="C131" s="134">
        <v>312.5</v>
      </c>
      <c r="E131" s="87">
        <f>C131*D131</f>
        <v>0</v>
      </c>
    </row>
    <row r="133" spans="1:5">
      <c r="A133" s="125">
        <f>MAX(A100:A132)+0.01</f>
        <v>2.0899999999999981</v>
      </c>
      <c r="B133" s="147" t="s">
        <v>249</v>
      </c>
    </row>
    <row r="134" spans="1:5" ht="57">
      <c r="B134" s="124" t="s">
        <v>250</v>
      </c>
    </row>
    <row r="135" spans="1:5" ht="59.25">
      <c r="A135" s="133" t="s">
        <v>5</v>
      </c>
      <c r="B135" s="124" t="s">
        <v>431</v>
      </c>
    </row>
    <row r="136" spans="1:5" ht="16.5">
      <c r="A136" s="133"/>
      <c r="B136" s="126" t="s">
        <v>425</v>
      </c>
      <c r="C136" s="86">
        <v>81.5</v>
      </c>
      <c r="E136" s="87">
        <f>C136*D136</f>
        <v>0</v>
      </c>
    </row>
    <row r="137" spans="1:5">
      <c r="A137" s="133"/>
      <c r="B137" s="126"/>
    </row>
    <row r="138" spans="1:5">
      <c r="A138" s="125">
        <f>MAX(A127:A136)+0.01</f>
        <v>2.0999999999999979</v>
      </c>
      <c r="B138" s="147" t="s">
        <v>251</v>
      </c>
    </row>
    <row r="139" spans="1:5" ht="71.25">
      <c r="B139" s="124" t="s">
        <v>252</v>
      </c>
    </row>
    <row r="140" spans="1:5" ht="59.25">
      <c r="A140" s="133" t="s">
        <v>5</v>
      </c>
      <c r="B140" s="124" t="s">
        <v>432</v>
      </c>
    </row>
    <row r="141" spans="1:5" ht="16.5">
      <c r="A141" s="133"/>
      <c r="B141" s="126" t="s">
        <v>425</v>
      </c>
      <c r="C141" s="134">
        <v>32.25</v>
      </c>
      <c r="E141" s="87">
        <f>C141*D141</f>
        <v>0</v>
      </c>
    </row>
    <row r="142" spans="1:5">
      <c r="A142" s="133"/>
      <c r="B142" s="126"/>
      <c r="C142" s="134"/>
    </row>
    <row r="143" spans="1:5">
      <c r="A143" s="125">
        <f>MAX(A133:A142)+0.01</f>
        <v>2.1099999999999977</v>
      </c>
      <c r="B143" s="147" t="s">
        <v>253</v>
      </c>
      <c r="C143" s="134"/>
    </row>
    <row r="144" spans="1:5" ht="57">
      <c r="B144" s="124" t="s">
        <v>254</v>
      </c>
      <c r="C144" s="134"/>
    </row>
    <row r="145" spans="1:5" ht="59.25">
      <c r="A145" s="133" t="s">
        <v>5</v>
      </c>
      <c r="B145" s="124" t="s">
        <v>433</v>
      </c>
      <c r="C145" s="134"/>
    </row>
    <row r="146" spans="1:5" ht="16.5">
      <c r="A146" s="133"/>
      <c r="B146" s="126" t="s">
        <v>425</v>
      </c>
      <c r="C146" s="134">
        <v>36.119999999999997</v>
      </c>
      <c r="E146" s="87">
        <f>C146*D146</f>
        <v>0</v>
      </c>
    </row>
    <row r="147" spans="1:5">
      <c r="A147" s="133"/>
      <c r="B147" s="126"/>
    </row>
    <row r="148" spans="1:5">
      <c r="A148" s="125">
        <f>MAX(A143:A147)+0.01</f>
        <v>2.1199999999999974</v>
      </c>
      <c r="B148" s="123" t="s">
        <v>255</v>
      </c>
    </row>
    <row r="149" spans="1:5" ht="28.5">
      <c r="B149" s="124" t="s">
        <v>256</v>
      </c>
    </row>
    <row r="150" spans="1:5" ht="16.5">
      <c r="B150" s="126" t="s">
        <v>425</v>
      </c>
      <c r="C150" s="86">
        <v>10</v>
      </c>
      <c r="E150" s="87">
        <f>C150*D150</f>
        <v>0</v>
      </c>
    </row>
    <row r="151" spans="1:5">
      <c r="B151" s="126"/>
    </row>
    <row r="152" spans="1:5">
      <c r="A152" s="125">
        <f>MAX(A147:A151)+0.01</f>
        <v>2.1299999999999972</v>
      </c>
      <c r="B152" s="123" t="s">
        <v>257</v>
      </c>
    </row>
    <row r="153" spans="1:5" ht="42.75">
      <c r="B153" s="124" t="s">
        <v>258</v>
      </c>
    </row>
    <row r="154" spans="1:5">
      <c r="B154" s="85" t="s">
        <v>259</v>
      </c>
      <c r="C154" s="86">
        <v>24</v>
      </c>
      <c r="E154" s="87">
        <f>C154*D154</f>
        <v>0</v>
      </c>
    </row>
    <row r="156" spans="1:5" ht="30">
      <c r="B156" s="127" t="s">
        <v>73</v>
      </c>
    </row>
    <row r="158" spans="1:5">
      <c r="A158" s="125">
        <f>MAX(A120:A157)+0.01</f>
        <v>2.139999999999997</v>
      </c>
      <c r="B158" s="123" t="s">
        <v>2</v>
      </c>
    </row>
    <row r="159" spans="1:5" ht="42.75">
      <c r="A159" s="133" t="s">
        <v>5</v>
      </c>
      <c r="B159" s="124" t="s">
        <v>260</v>
      </c>
    </row>
    <row r="160" spans="1:5" ht="16.5">
      <c r="A160" s="133"/>
      <c r="B160" s="126" t="s">
        <v>425</v>
      </c>
      <c r="C160" s="86">
        <v>196</v>
      </c>
      <c r="E160" s="87">
        <f>C160*D160</f>
        <v>0</v>
      </c>
    </row>
    <row r="162" spans="1:5">
      <c r="A162" s="125">
        <f>MAX(A158:A161)+0.01</f>
        <v>2.1499999999999968</v>
      </c>
      <c r="B162" s="123" t="s">
        <v>261</v>
      </c>
    </row>
    <row r="163" spans="1:5" ht="28.5">
      <c r="B163" s="124" t="s">
        <v>262</v>
      </c>
    </row>
    <row r="164" spans="1:5" ht="42.75">
      <c r="A164" s="133" t="s">
        <v>5</v>
      </c>
      <c r="B164" s="124" t="s">
        <v>263</v>
      </c>
    </row>
    <row r="165" spans="1:5" ht="16.5">
      <c r="A165" s="133"/>
      <c r="B165" s="126" t="s">
        <v>425</v>
      </c>
      <c r="C165" s="86">
        <v>322</v>
      </c>
      <c r="E165" s="87">
        <f>C165*D165</f>
        <v>0</v>
      </c>
    </row>
    <row r="166" spans="1:5">
      <c r="A166" s="133"/>
      <c r="B166" s="126"/>
    </row>
    <row r="167" spans="1:5">
      <c r="A167" s="133"/>
      <c r="B167" s="148" t="s">
        <v>76</v>
      </c>
    </row>
    <row r="168" spans="1:5">
      <c r="A168" s="133"/>
      <c r="B168" s="127"/>
    </row>
    <row r="169" spans="1:5">
      <c r="A169" s="125">
        <f>MAX(A160:A168)+0.01</f>
        <v>2.1599999999999966</v>
      </c>
      <c r="B169" s="127" t="s">
        <v>2</v>
      </c>
    </row>
    <row r="170" spans="1:5" ht="28.5">
      <c r="A170" s="133"/>
      <c r="B170" s="126" t="s">
        <v>380</v>
      </c>
    </row>
    <row r="171" spans="1:5">
      <c r="A171" s="133" t="s">
        <v>5</v>
      </c>
      <c r="B171" s="128" t="s">
        <v>381</v>
      </c>
    </row>
    <row r="172" spans="1:5" ht="16.5">
      <c r="A172" s="133"/>
      <c r="B172" s="126" t="s">
        <v>423</v>
      </c>
      <c r="C172" s="86">
        <v>730</v>
      </c>
      <c r="E172" s="87">
        <f>C172*D172</f>
        <v>0</v>
      </c>
    </row>
    <row r="173" spans="1:5">
      <c r="A173" s="133"/>
      <c r="B173" s="126"/>
    </row>
    <row r="174" spans="1:5">
      <c r="A174" s="125">
        <f>MAX(A167:A173)+0.01</f>
        <v>2.1699999999999964</v>
      </c>
      <c r="B174" s="127" t="s">
        <v>24</v>
      </c>
    </row>
    <row r="175" spans="1:5">
      <c r="A175" s="133"/>
      <c r="B175" s="126" t="s">
        <v>23</v>
      </c>
    </row>
    <row r="176" spans="1:5" ht="16.5">
      <c r="A176" s="133"/>
      <c r="B176" s="126" t="s">
        <v>423</v>
      </c>
      <c r="C176" s="86">
        <v>730</v>
      </c>
      <c r="E176" s="87">
        <f>C176*D176</f>
        <v>0</v>
      </c>
    </row>
    <row r="177" spans="1:5">
      <c r="A177" s="133"/>
      <c r="B177" s="126"/>
    </row>
    <row r="178" spans="1:5">
      <c r="A178" s="138"/>
      <c r="B178" s="139"/>
      <c r="C178" s="140"/>
      <c r="D178" s="176"/>
      <c r="E178" s="141"/>
    </row>
    <row r="179" spans="1:5" ht="15.75" thickBot="1">
      <c r="A179" s="142" t="s">
        <v>22</v>
      </c>
      <c r="B179" s="143"/>
      <c r="C179" s="144"/>
      <c r="D179" s="38"/>
      <c r="E179" s="145">
        <f>SUM(E92:E178)</f>
        <v>0</v>
      </c>
    </row>
    <row r="182" spans="1:5">
      <c r="A182" s="81">
        <v>4</v>
      </c>
      <c r="B182" s="82" t="s">
        <v>215</v>
      </c>
    </row>
    <row r="184" spans="1:5">
      <c r="B184" s="82" t="s">
        <v>264</v>
      </c>
    </row>
    <row r="186" spans="1:5">
      <c r="A186" s="125">
        <f>MAX(A163:A185)+0.01</f>
        <v>4.01</v>
      </c>
      <c r="B186" s="123" t="s">
        <v>2</v>
      </c>
    </row>
    <row r="187" spans="1:5" ht="142.5">
      <c r="A187" s="133" t="s">
        <v>5</v>
      </c>
      <c r="B187" s="128" t="s">
        <v>265</v>
      </c>
    </row>
    <row r="188" spans="1:5" ht="16.5">
      <c r="A188" s="133"/>
      <c r="B188" s="149" t="s">
        <v>434</v>
      </c>
      <c r="C188" s="150">
        <v>12.5</v>
      </c>
      <c r="D188" s="177"/>
      <c r="E188" s="151">
        <f t="shared" ref="E188:E193" si="0">C188*D188</f>
        <v>0</v>
      </c>
    </row>
    <row r="189" spans="1:5" ht="16.5">
      <c r="A189" s="133"/>
      <c r="B189" s="149" t="s">
        <v>435</v>
      </c>
      <c r="C189" s="150">
        <v>9</v>
      </c>
      <c r="D189" s="177"/>
      <c r="E189" s="151">
        <f t="shared" si="0"/>
        <v>0</v>
      </c>
    </row>
    <row r="190" spans="1:5" ht="16.5">
      <c r="A190" s="133"/>
      <c r="B190" s="149" t="s">
        <v>436</v>
      </c>
      <c r="C190" s="150">
        <v>5</v>
      </c>
      <c r="D190" s="177"/>
      <c r="E190" s="151">
        <f t="shared" si="0"/>
        <v>0</v>
      </c>
    </row>
    <row r="191" spans="1:5" ht="16.5">
      <c r="A191" s="133"/>
      <c r="B191" s="149" t="s">
        <v>437</v>
      </c>
      <c r="C191" s="150">
        <v>12.5</v>
      </c>
      <c r="D191" s="177"/>
      <c r="E191" s="151">
        <f t="shared" si="0"/>
        <v>0</v>
      </c>
    </row>
    <row r="192" spans="1:5" ht="16.5">
      <c r="A192" s="133"/>
      <c r="B192" s="149" t="s">
        <v>438</v>
      </c>
      <c r="C192" s="150">
        <v>11</v>
      </c>
      <c r="D192" s="177"/>
      <c r="E192" s="151">
        <f t="shared" si="0"/>
        <v>0</v>
      </c>
    </row>
    <row r="193" spans="1:5" ht="16.5">
      <c r="A193" s="133"/>
      <c r="B193" s="149" t="s">
        <v>439</v>
      </c>
      <c r="C193" s="150">
        <v>9</v>
      </c>
      <c r="D193" s="177"/>
      <c r="E193" s="151">
        <f t="shared" si="0"/>
        <v>0</v>
      </c>
    </row>
    <row r="195" spans="1:5">
      <c r="A195" s="125">
        <f>MAX(A182:A194)+0.01</f>
        <v>4.0199999999999996</v>
      </c>
      <c r="B195" s="123" t="s">
        <v>2</v>
      </c>
    </row>
    <row r="196" spans="1:5" ht="142.5">
      <c r="A196" s="133" t="s">
        <v>5</v>
      </c>
      <c r="B196" s="128" t="s">
        <v>266</v>
      </c>
    </row>
    <row r="197" spans="1:5" ht="16.5">
      <c r="B197" s="149" t="s">
        <v>440</v>
      </c>
      <c r="C197" s="150">
        <v>11</v>
      </c>
      <c r="D197" s="177"/>
      <c r="E197" s="151">
        <f>C197*D197</f>
        <v>0</v>
      </c>
    </row>
    <row r="198" spans="1:5" ht="16.5">
      <c r="B198" s="149" t="s">
        <v>441</v>
      </c>
      <c r="C198" s="150">
        <v>9.5</v>
      </c>
      <c r="D198" s="177"/>
      <c r="E198" s="151">
        <f>C198*D198</f>
        <v>0</v>
      </c>
    </row>
    <row r="200" spans="1:5">
      <c r="B200" s="82" t="s">
        <v>267</v>
      </c>
    </row>
    <row r="202" spans="1:5">
      <c r="A202" s="125">
        <f>MAX(A182:A201)+0.01</f>
        <v>4.0299999999999994</v>
      </c>
      <c r="B202" s="127" t="s">
        <v>268</v>
      </c>
    </row>
    <row r="203" spans="1:5" ht="57">
      <c r="B203" s="124" t="s">
        <v>269</v>
      </c>
    </row>
    <row r="204" spans="1:5" ht="28.5">
      <c r="A204" s="133" t="s">
        <v>5</v>
      </c>
      <c r="B204" s="126" t="s">
        <v>372</v>
      </c>
    </row>
    <row r="205" spans="1:5" ht="16.5">
      <c r="B205" s="128" t="s">
        <v>442</v>
      </c>
      <c r="C205" s="86">
        <v>143</v>
      </c>
      <c r="E205" s="87">
        <f>C205*D205</f>
        <v>0</v>
      </c>
    </row>
    <row r="207" spans="1:5">
      <c r="A207" s="125">
        <f>MAX(A187:A206)+0.01</f>
        <v>4.0399999999999991</v>
      </c>
      <c r="B207" s="127" t="s">
        <v>270</v>
      </c>
    </row>
    <row r="208" spans="1:5" ht="57">
      <c r="B208" s="124" t="s">
        <v>271</v>
      </c>
    </row>
    <row r="209" spans="1:5" ht="28.5">
      <c r="A209" s="133" t="s">
        <v>5</v>
      </c>
      <c r="B209" s="126" t="s">
        <v>373</v>
      </c>
    </row>
    <row r="210" spans="1:5" ht="16.5">
      <c r="B210" s="128" t="s">
        <v>442</v>
      </c>
      <c r="C210" s="86">
        <v>36</v>
      </c>
      <c r="E210" s="87">
        <f>C210*D210</f>
        <v>0</v>
      </c>
    </row>
    <row r="212" spans="1:5">
      <c r="A212" s="125">
        <f>MAX(A207:A211)+0.01</f>
        <v>4.0499999999999989</v>
      </c>
      <c r="B212" s="127" t="s">
        <v>272</v>
      </c>
    </row>
    <row r="213" spans="1:5" ht="57">
      <c r="B213" s="124" t="s">
        <v>273</v>
      </c>
    </row>
    <row r="214" spans="1:5" ht="28.5">
      <c r="A214" s="133" t="s">
        <v>5</v>
      </c>
      <c r="B214" s="126" t="s">
        <v>374</v>
      </c>
    </row>
    <row r="215" spans="1:5" ht="16.5">
      <c r="B215" s="128" t="s">
        <v>442</v>
      </c>
      <c r="C215" s="86">
        <v>79</v>
      </c>
      <c r="E215" s="87">
        <f>C215*D215</f>
        <v>0</v>
      </c>
    </row>
    <row r="216" spans="1:5">
      <c r="B216" s="126"/>
    </row>
    <row r="217" spans="1:5">
      <c r="A217" s="125">
        <f>MAX(A212:A216)+0.01</f>
        <v>4.0599999999999987</v>
      </c>
      <c r="B217" s="123" t="s">
        <v>375</v>
      </c>
    </row>
    <row r="218" spans="1:5" ht="42.75">
      <c r="B218" s="124" t="s">
        <v>376</v>
      </c>
    </row>
    <row r="219" spans="1:5" ht="16.5">
      <c r="B219" s="128" t="s">
        <v>442</v>
      </c>
      <c r="C219" s="86">
        <v>143</v>
      </c>
      <c r="E219" s="87">
        <f>C219*D219</f>
        <v>0</v>
      </c>
    </row>
    <row r="220" spans="1:5">
      <c r="B220" s="126"/>
    </row>
    <row r="221" spans="1:5">
      <c r="A221" s="125">
        <f>MAX(A216:A220)+0.01</f>
        <v>4.0699999999999985</v>
      </c>
      <c r="B221" s="123" t="s">
        <v>274</v>
      </c>
    </row>
    <row r="222" spans="1:5" ht="42.75">
      <c r="B222" s="124" t="s">
        <v>275</v>
      </c>
    </row>
    <row r="223" spans="1:5" ht="16.5">
      <c r="B223" s="128" t="s">
        <v>442</v>
      </c>
      <c r="C223" s="86">
        <v>115</v>
      </c>
      <c r="E223" s="87">
        <f>C223*D223</f>
        <v>0</v>
      </c>
    </row>
    <row r="224" spans="1:5">
      <c r="B224" s="124"/>
    </row>
    <row r="225" spans="1:5">
      <c r="A225" s="125">
        <f>MAX(A212:A224)+0.01</f>
        <v>4.0799999999999983</v>
      </c>
      <c r="B225" s="123" t="s">
        <v>276</v>
      </c>
    </row>
    <row r="226" spans="1:5" ht="28.5">
      <c r="B226" s="124" t="s">
        <v>277</v>
      </c>
    </row>
    <row r="227" spans="1:5" ht="16.5">
      <c r="B227" s="128" t="s">
        <v>442</v>
      </c>
      <c r="C227" s="86">
        <v>115</v>
      </c>
      <c r="E227" s="87">
        <f>C227*D227</f>
        <v>0</v>
      </c>
    </row>
    <row r="228" spans="1:5">
      <c r="B228" s="124"/>
    </row>
    <row r="229" spans="1:5">
      <c r="A229" s="125">
        <f>MAX(A213:A228)+0.01</f>
        <v>4.0899999999999981</v>
      </c>
      <c r="B229" s="147" t="s">
        <v>2</v>
      </c>
    </row>
    <row r="230" spans="1:5" ht="28.5">
      <c r="A230" s="133" t="s">
        <v>5</v>
      </c>
      <c r="B230" s="124" t="s">
        <v>278</v>
      </c>
    </row>
    <row r="231" spans="1:5" ht="16.5">
      <c r="B231" s="128" t="s">
        <v>442</v>
      </c>
      <c r="C231" s="86">
        <v>115</v>
      </c>
      <c r="E231" s="87">
        <f>C231*D231</f>
        <v>0</v>
      </c>
    </row>
    <row r="233" spans="1:5">
      <c r="B233" s="82" t="s">
        <v>279</v>
      </c>
    </row>
    <row r="235" spans="1:5">
      <c r="A235" s="125">
        <f>MAX(A229:A234)+0.01</f>
        <v>4.0999999999999979</v>
      </c>
      <c r="B235" s="147" t="s">
        <v>280</v>
      </c>
    </row>
    <row r="236" spans="1:5" ht="57">
      <c r="B236" s="124" t="s">
        <v>281</v>
      </c>
    </row>
    <row r="237" spans="1:5" ht="28.5">
      <c r="A237" s="133" t="s">
        <v>5</v>
      </c>
      <c r="B237" s="124" t="s">
        <v>282</v>
      </c>
    </row>
    <row r="238" spans="1:5" ht="16.5">
      <c r="B238" s="128" t="s">
        <v>442</v>
      </c>
      <c r="C238" s="86">
        <v>159</v>
      </c>
      <c r="E238" s="87">
        <f>C238*D238</f>
        <v>0</v>
      </c>
    </row>
    <row r="239" spans="1:5">
      <c r="B239" s="152"/>
    </row>
    <row r="240" spans="1:5">
      <c r="A240" s="125">
        <f>MAX(A234:A239)+0.01</f>
        <v>4.1099999999999977</v>
      </c>
      <c r="B240" s="147" t="s">
        <v>283</v>
      </c>
    </row>
    <row r="241" spans="1:5" ht="57">
      <c r="B241" s="124" t="s">
        <v>284</v>
      </c>
    </row>
    <row r="242" spans="1:5" ht="28.5">
      <c r="A242" s="133" t="s">
        <v>5</v>
      </c>
      <c r="B242" s="124" t="s">
        <v>370</v>
      </c>
    </row>
    <row r="243" spans="1:5" ht="16.5">
      <c r="B243" s="128" t="s">
        <v>442</v>
      </c>
      <c r="C243" s="86">
        <v>48</v>
      </c>
      <c r="E243" s="87">
        <f>C243*D243</f>
        <v>0</v>
      </c>
    </row>
    <row r="244" spans="1:5">
      <c r="B244" s="153"/>
    </row>
    <row r="245" spans="1:5">
      <c r="A245" s="125">
        <f>MAX(A239:A244)+0.01</f>
        <v>4.1199999999999974</v>
      </c>
      <c r="B245" s="147" t="s">
        <v>285</v>
      </c>
    </row>
    <row r="246" spans="1:5" ht="57">
      <c r="B246" s="124" t="s">
        <v>286</v>
      </c>
    </row>
    <row r="247" spans="1:5" ht="28.5">
      <c r="A247" s="133" t="s">
        <v>5</v>
      </c>
      <c r="B247" s="124" t="s">
        <v>371</v>
      </c>
    </row>
    <row r="248" spans="1:5" ht="16.5">
      <c r="B248" s="128" t="s">
        <v>442</v>
      </c>
      <c r="C248" s="86">
        <v>40</v>
      </c>
      <c r="E248" s="87">
        <f>C248*D248</f>
        <v>0</v>
      </c>
    </row>
    <row r="249" spans="1:5">
      <c r="B249" s="128"/>
    </row>
    <row r="250" spans="1:5">
      <c r="A250" s="125">
        <f>MAX(A244:A249)+0.01</f>
        <v>4.1299999999999972</v>
      </c>
      <c r="B250" s="147" t="s">
        <v>287</v>
      </c>
    </row>
    <row r="251" spans="1:5" ht="57">
      <c r="B251" s="124" t="s">
        <v>288</v>
      </c>
    </row>
    <row r="252" spans="1:5" ht="28.5">
      <c r="A252" s="133" t="s">
        <v>5</v>
      </c>
      <c r="B252" s="124" t="s">
        <v>289</v>
      </c>
    </row>
    <row r="253" spans="1:5" ht="16.5">
      <c r="B253" s="128" t="s">
        <v>442</v>
      </c>
      <c r="C253" s="86">
        <v>28</v>
      </c>
      <c r="E253" s="87">
        <f>C253*D253</f>
        <v>0</v>
      </c>
    </row>
    <row r="254" spans="1:5">
      <c r="B254" s="128"/>
    </row>
    <row r="255" spans="1:5">
      <c r="A255" s="125">
        <f>MAX(A249:A254)+0.01</f>
        <v>4.139999999999997</v>
      </c>
      <c r="B255" s="147" t="s">
        <v>290</v>
      </c>
    </row>
    <row r="256" spans="1:5" ht="57">
      <c r="B256" s="124" t="s">
        <v>291</v>
      </c>
    </row>
    <row r="257" spans="1:5" ht="28.5">
      <c r="A257" s="133" t="s">
        <v>5</v>
      </c>
      <c r="B257" s="124" t="s">
        <v>292</v>
      </c>
    </row>
    <row r="258" spans="1:5" ht="16.5">
      <c r="B258" s="128" t="s">
        <v>442</v>
      </c>
      <c r="C258" s="134">
        <v>48</v>
      </c>
      <c r="E258" s="87">
        <f>C258*D258</f>
        <v>0</v>
      </c>
    </row>
    <row r="259" spans="1:5">
      <c r="B259" s="128"/>
    </row>
    <row r="260" spans="1:5">
      <c r="A260" s="125">
        <f>MAX(A254:A259)+0.01</f>
        <v>4.1499999999999968</v>
      </c>
      <c r="B260" s="147" t="s">
        <v>293</v>
      </c>
    </row>
    <row r="261" spans="1:5" ht="57">
      <c r="B261" s="124" t="s">
        <v>294</v>
      </c>
    </row>
    <row r="262" spans="1:5" ht="28.5">
      <c r="A262" s="133" t="s">
        <v>5</v>
      </c>
      <c r="B262" s="124" t="s">
        <v>295</v>
      </c>
    </row>
    <row r="263" spans="1:5" ht="16.5">
      <c r="B263" s="128" t="s">
        <v>442</v>
      </c>
      <c r="C263" s="86">
        <v>49</v>
      </c>
      <c r="E263" s="87">
        <f>C263*D263</f>
        <v>0</v>
      </c>
    </row>
    <row r="264" spans="1:5">
      <c r="B264" s="128"/>
    </row>
    <row r="265" spans="1:5">
      <c r="A265" s="125">
        <f>MAX(A259:A264)+0.01</f>
        <v>4.1599999999999966</v>
      </c>
      <c r="B265" s="147" t="s">
        <v>296</v>
      </c>
    </row>
    <row r="266" spans="1:5" ht="57">
      <c r="B266" s="124" t="s">
        <v>297</v>
      </c>
    </row>
    <row r="267" spans="1:5" ht="28.5">
      <c r="A267" s="133" t="s">
        <v>5</v>
      </c>
      <c r="B267" s="124" t="s">
        <v>298</v>
      </c>
    </row>
    <row r="268" spans="1:5" ht="16.5">
      <c r="B268" s="128" t="s">
        <v>442</v>
      </c>
      <c r="C268" s="86">
        <v>53</v>
      </c>
      <c r="E268" s="87">
        <f>C268*D268</f>
        <v>0</v>
      </c>
    </row>
    <row r="269" spans="1:5">
      <c r="B269" s="128"/>
    </row>
    <row r="270" spans="1:5">
      <c r="A270" s="125">
        <f>MAX(A264:A269)+0.01</f>
        <v>4.1699999999999964</v>
      </c>
      <c r="B270" s="147" t="s">
        <v>299</v>
      </c>
    </row>
    <row r="271" spans="1:5" ht="57">
      <c r="B271" s="124" t="s">
        <v>300</v>
      </c>
    </row>
    <row r="272" spans="1:5" ht="28.5">
      <c r="A272" s="133" t="s">
        <v>5</v>
      </c>
      <c r="B272" s="124" t="s">
        <v>301</v>
      </c>
    </row>
    <row r="273" spans="1:6" ht="16.5">
      <c r="B273" s="128" t="s">
        <v>442</v>
      </c>
      <c r="C273" s="86">
        <v>21</v>
      </c>
      <c r="E273" s="87">
        <f>C273*D273</f>
        <v>0</v>
      </c>
    </row>
    <row r="274" spans="1:6">
      <c r="B274" s="128"/>
    </row>
    <row r="275" spans="1:6">
      <c r="A275" s="125">
        <f>MAX(A269:A274)+0.01</f>
        <v>4.1799999999999962</v>
      </c>
      <c r="B275" s="147" t="s">
        <v>2</v>
      </c>
    </row>
    <row r="276" spans="1:6" ht="57">
      <c r="B276" s="124" t="s">
        <v>302</v>
      </c>
    </row>
    <row r="277" spans="1:6" ht="28.5">
      <c r="A277" s="133" t="s">
        <v>5</v>
      </c>
      <c r="B277" s="124" t="s">
        <v>303</v>
      </c>
    </row>
    <row r="278" spans="1:6" ht="16.5">
      <c r="B278" s="128" t="s">
        <v>442</v>
      </c>
      <c r="C278" s="86">
        <v>91</v>
      </c>
      <c r="E278" s="87">
        <f>C278*D278</f>
        <v>0</v>
      </c>
    </row>
    <row r="279" spans="1:6">
      <c r="B279" s="128"/>
    </row>
    <row r="280" spans="1:6">
      <c r="A280" s="125">
        <f>MAX(A274:A279)+0.01</f>
        <v>4.1899999999999959</v>
      </c>
      <c r="B280" s="147" t="s">
        <v>2</v>
      </c>
    </row>
    <row r="281" spans="1:6" ht="57">
      <c r="B281" s="124" t="s">
        <v>304</v>
      </c>
    </row>
    <row r="282" spans="1:6" ht="28.5">
      <c r="A282" s="133" t="s">
        <v>5</v>
      </c>
      <c r="B282" s="124" t="s">
        <v>305</v>
      </c>
    </row>
    <row r="283" spans="1:6" ht="16.5">
      <c r="B283" s="128" t="s">
        <v>442</v>
      </c>
      <c r="C283" s="134">
        <v>181</v>
      </c>
      <c r="E283" s="87">
        <f>C283*D283</f>
        <v>0</v>
      </c>
      <c r="F283" s="85">
        <f>SUM(C243:C283)</f>
        <v>559</v>
      </c>
    </row>
    <row r="284" spans="1:6">
      <c r="B284" s="128"/>
    </row>
    <row r="285" spans="1:6">
      <c r="A285" s="125">
        <f>MAX(A279:A284)+0.01</f>
        <v>4.1999999999999957</v>
      </c>
      <c r="B285" s="147" t="s">
        <v>306</v>
      </c>
    </row>
    <row r="286" spans="1:6" ht="28.5">
      <c r="B286" s="124" t="s">
        <v>307</v>
      </c>
    </row>
    <row r="287" spans="1:6" ht="16.5">
      <c r="B287" s="128" t="s">
        <v>442</v>
      </c>
      <c r="C287" s="86">
        <v>279</v>
      </c>
      <c r="E287" s="87">
        <f>C287*D287</f>
        <v>0</v>
      </c>
    </row>
    <row r="288" spans="1:6">
      <c r="B288" s="128"/>
    </row>
    <row r="289" spans="1:5">
      <c r="A289" s="125">
        <f>MAX(A283:A288)+0.01</f>
        <v>4.2099999999999955</v>
      </c>
      <c r="B289" s="147" t="s">
        <v>308</v>
      </c>
    </row>
    <row r="290" spans="1:5" ht="28.5">
      <c r="B290" s="124" t="s">
        <v>309</v>
      </c>
    </row>
    <row r="291" spans="1:5" ht="16.5">
      <c r="B291" s="128" t="s">
        <v>442</v>
      </c>
      <c r="C291" s="86">
        <v>123</v>
      </c>
      <c r="E291" s="87">
        <f>C291*D291</f>
        <v>0</v>
      </c>
    </row>
    <row r="292" spans="1:5">
      <c r="B292" s="128"/>
    </row>
    <row r="293" spans="1:5">
      <c r="A293" s="125">
        <f>MAX(A287:A292)+0.01</f>
        <v>4.2199999999999953</v>
      </c>
      <c r="B293" s="147" t="s">
        <v>310</v>
      </c>
    </row>
    <row r="294" spans="1:5" ht="42.75">
      <c r="B294" s="124" t="s">
        <v>311</v>
      </c>
      <c r="C294" s="134"/>
    </row>
    <row r="295" spans="1:5" ht="16.5">
      <c r="B295" s="128" t="s">
        <v>442</v>
      </c>
      <c r="C295" s="134">
        <v>116</v>
      </c>
      <c r="E295" s="87">
        <f>C295*D295</f>
        <v>0</v>
      </c>
    </row>
    <row r="296" spans="1:5">
      <c r="B296" s="128"/>
      <c r="C296" s="134"/>
    </row>
    <row r="297" spans="1:5">
      <c r="A297" s="125">
        <f>MAX(A291:A296)+0.01</f>
        <v>4.2299999999999951</v>
      </c>
      <c r="B297" s="147" t="s">
        <v>312</v>
      </c>
      <c r="C297" s="134"/>
    </row>
    <row r="298" spans="1:5" ht="28.5">
      <c r="B298" s="124" t="s">
        <v>313</v>
      </c>
      <c r="C298" s="134"/>
    </row>
    <row r="299" spans="1:5" ht="16.5">
      <c r="B299" s="128" t="s">
        <v>442</v>
      </c>
      <c r="C299" s="134">
        <v>45</v>
      </c>
      <c r="E299" s="87">
        <f>C299*D299</f>
        <v>0</v>
      </c>
    </row>
    <row r="300" spans="1:5">
      <c r="B300" s="128"/>
      <c r="C300" s="134"/>
    </row>
    <row r="301" spans="1:5">
      <c r="A301" s="125">
        <f>MAX(A295:A300)+0.01</f>
        <v>4.2399999999999949</v>
      </c>
      <c r="B301" s="147" t="s">
        <v>314</v>
      </c>
      <c r="C301" s="134"/>
    </row>
    <row r="302" spans="1:5" ht="42.75">
      <c r="B302" s="124" t="s">
        <v>420</v>
      </c>
      <c r="C302" s="134"/>
    </row>
    <row r="303" spans="1:5" ht="16.5">
      <c r="B303" s="128" t="s">
        <v>442</v>
      </c>
      <c r="C303" s="134">
        <v>156</v>
      </c>
      <c r="E303" s="87">
        <f>C303*D303</f>
        <v>0</v>
      </c>
    </row>
    <row r="304" spans="1:5">
      <c r="B304" s="128"/>
      <c r="C304" s="134"/>
    </row>
    <row r="305" spans="1:5">
      <c r="A305" s="125">
        <f>MAX(A299:A303)+0.01</f>
        <v>4.2499999999999947</v>
      </c>
      <c r="B305" s="147" t="s">
        <v>315</v>
      </c>
      <c r="C305" s="134"/>
    </row>
    <row r="306" spans="1:5" ht="42.75">
      <c r="B306" s="124" t="s">
        <v>316</v>
      </c>
      <c r="C306" s="134"/>
    </row>
    <row r="307" spans="1:5" ht="16.5">
      <c r="B307" s="128" t="s">
        <v>442</v>
      </c>
      <c r="C307" s="86">
        <v>183</v>
      </c>
      <c r="E307" s="87">
        <f>C307*D307</f>
        <v>0</v>
      </c>
    </row>
    <row r="308" spans="1:5">
      <c r="B308" s="128"/>
    </row>
    <row r="309" spans="1:5">
      <c r="A309" s="125">
        <f>MAX(A303:A308)+0.01</f>
        <v>4.2599999999999945</v>
      </c>
      <c r="B309" s="147" t="s">
        <v>317</v>
      </c>
    </row>
    <row r="310" spans="1:5" ht="42.75">
      <c r="B310" s="124" t="s">
        <v>318</v>
      </c>
    </row>
    <row r="311" spans="1:5" ht="16.5">
      <c r="B311" s="128" t="s">
        <v>442</v>
      </c>
      <c r="C311" s="86">
        <v>136</v>
      </c>
      <c r="E311" s="87">
        <f>C311*D311</f>
        <v>0</v>
      </c>
    </row>
    <row r="312" spans="1:5">
      <c r="A312" s="125">
        <f>MAX(A306:A311)+0.01</f>
        <v>4.2699999999999942</v>
      </c>
      <c r="B312" s="147" t="s">
        <v>2</v>
      </c>
    </row>
    <row r="313" spans="1:5" ht="28.5">
      <c r="A313" s="133" t="s">
        <v>5</v>
      </c>
      <c r="B313" s="124" t="s">
        <v>319</v>
      </c>
    </row>
    <row r="314" spans="1:5" ht="16.5">
      <c r="B314" s="128" t="s">
        <v>442</v>
      </c>
      <c r="C314" s="134">
        <v>718</v>
      </c>
      <c r="E314" s="87">
        <f>C314*D314</f>
        <v>0</v>
      </c>
    </row>
    <row r="315" spans="1:5">
      <c r="B315" s="128"/>
      <c r="C315" s="134"/>
    </row>
    <row r="316" spans="1:5">
      <c r="A316" s="125">
        <f>MAX(A312:A315)+0.01</f>
        <v>4.279999999999994</v>
      </c>
      <c r="B316" s="147" t="s">
        <v>320</v>
      </c>
      <c r="C316" s="134"/>
    </row>
    <row r="317" spans="1:5">
      <c r="B317" s="124" t="s">
        <v>321</v>
      </c>
      <c r="C317" s="134"/>
    </row>
    <row r="318" spans="1:5">
      <c r="A318" s="133" t="s">
        <v>5</v>
      </c>
      <c r="B318" s="124" t="s">
        <v>421</v>
      </c>
      <c r="C318" s="134"/>
    </row>
    <row r="319" spans="1:5" ht="16.5">
      <c r="B319" s="128" t="s">
        <v>442</v>
      </c>
      <c r="C319" s="134">
        <v>674</v>
      </c>
      <c r="E319" s="87">
        <f>C319*D319</f>
        <v>0</v>
      </c>
    </row>
    <row r="320" spans="1:5">
      <c r="B320" s="128"/>
      <c r="C320" s="134"/>
    </row>
    <row r="321" spans="1:5">
      <c r="B321" s="128"/>
    </row>
    <row r="322" spans="1:5">
      <c r="B322" s="82" t="s">
        <v>322</v>
      </c>
    </row>
    <row r="323" spans="1:5">
      <c r="B323" s="82"/>
    </row>
    <row r="324" spans="1:5">
      <c r="A324" s="125">
        <f>MAX(A310:A323)+0.01</f>
        <v>4.2899999999999938</v>
      </c>
      <c r="B324" s="147" t="s">
        <v>323</v>
      </c>
    </row>
    <row r="325" spans="1:5" ht="42.75">
      <c r="B325" s="153" t="s">
        <v>324</v>
      </c>
    </row>
    <row r="326" spans="1:5" ht="28.5">
      <c r="A326" s="133" t="s">
        <v>5</v>
      </c>
      <c r="B326" s="153" t="s">
        <v>325</v>
      </c>
    </row>
    <row r="327" spans="1:5">
      <c r="B327" s="153" t="s">
        <v>0</v>
      </c>
      <c r="C327" s="86">
        <v>13</v>
      </c>
      <c r="E327" s="87">
        <f>C327*D327</f>
        <v>0</v>
      </c>
    </row>
    <row r="329" spans="1:5">
      <c r="A329" s="125">
        <f>MAX(A315:A328)+0.01</f>
        <v>4.2999999999999936</v>
      </c>
      <c r="B329" s="147" t="s">
        <v>323</v>
      </c>
    </row>
    <row r="330" spans="1:5" ht="42.75">
      <c r="B330" s="153" t="s">
        <v>324</v>
      </c>
    </row>
    <row r="331" spans="1:5" ht="28.5">
      <c r="A331" s="133" t="s">
        <v>5</v>
      </c>
      <c r="B331" s="153" t="s">
        <v>326</v>
      </c>
    </row>
    <row r="332" spans="1:5">
      <c r="B332" s="153" t="s">
        <v>0</v>
      </c>
      <c r="C332" s="86">
        <v>5</v>
      </c>
      <c r="E332" s="87">
        <f>C332*D332</f>
        <v>0</v>
      </c>
    </row>
    <row r="333" spans="1:5">
      <c r="B333" s="153"/>
    </row>
    <row r="334" spans="1:5">
      <c r="A334" s="125">
        <f>MAX(A329:A333)+0.01</f>
        <v>4.3099999999999934</v>
      </c>
      <c r="B334" s="147" t="s">
        <v>327</v>
      </c>
    </row>
    <row r="335" spans="1:5" ht="42.75">
      <c r="B335" s="153" t="s">
        <v>328</v>
      </c>
    </row>
    <row r="336" spans="1:5" ht="28.5">
      <c r="A336" s="133" t="s">
        <v>5</v>
      </c>
      <c r="B336" s="153" t="s">
        <v>326</v>
      </c>
    </row>
    <row r="337" spans="1:5">
      <c r="B337" s="153" t="s">
        <v>0</v>
      </c>
      <c r="C337" s="86">
        <v>1</v>
      </c>
      <c r="E337" s="87">
        <f>C337*D337</f>
        <v>0</v>
      </c>
    </row>
    <row r="338" spans="1:5">
      <c r="B338" s="153"/>
    </row>
    <row r="339" spans="1:5">
      <c r="A339" s="125">
        <f>MAX(A316:A338)+0.01</f>
        <v>4.3199999999999932</v>
      </c>
      <c r="B339" s="147" t="s">
        <v>329</v>
      </c>
    </row>
    <row r="340" spans="1:5" ht="42.75">
      <c r="B340" s="153" t="s">
        <v>330</v>
      </c>
    </row>
    <row r="341" spans="1:5" ht="28.5">
      <c r="A341" s="133" t="s">
        <v>5</v>
      </c>
      <c r="B341" s="153" t="s">
        <v>331</v>
      </c>
    </row>
    <row r="342" spans="1:5">
      <c r="B342" s="153" t="s">
        <v>0</v>
      </c>
      <c r="C342" s="86">
        <v>4</v>
      </c>
      <c r="E342" s="87">
        <f>C342*D342</f>
        <v>0</v>
      </c>
    </row>
    <row r="343" spans="1:5">
      <c r="B343" s="153"/>
    </row>
    <row r="344" spans="1:5">
      <c r="A344" s="125">
        <f>MAX(A339:A343)+0.01</f>
        <v>4.329999999999993</v>
      </c>
      <c r="B344" s="147" t="s">
        <v>332</v>
      </c>
    </row>
    <row r="345" spans="1:5" ht="42.75">
      <c r="B345" s="153" t="s">
        <v>333</v>
      </c>
    </row>
    <row r="346" spans="1:5" ht="28.5">
      <c r="A346" s="133" t="s">
        <v>5</v>
      </c>
      <c r="B346" s="153" t="s">
        <v>325</v>
      </c>
    </row>
    <row r="347" spans="1:5">
      <c r="B347" s="153" t="s">
        <v>0</v>
      </c>
      <c r="C347" s="86">
        <v>4</v>
      </c>
      <c r="E347" s="87">
        <f>C347*D347</f>
        <v>0</v>
      </c>
    </row>
    <row r="348" spans="1:5">
      <c r="B348" s="153"/>
    </row>
    <row r="349" spans="1:5">
      <c r="A349" s="125">
        <f>MAX(A335:A348)+0.01</f>
        <v>4.3399999999999928</v>
      </c>
      <c r="B349" s="147" t="s">
        <v>334</v>
      </c>
    </row>
    <row r="350" spans="1:5" ht="42.75">
      <c r="B350" s="153" t="s">
        <v>335</v>
      </c>
    </row>
    <row r="351" spans="1:5" ht="28.5">
      <c r="A351" s="133" t="s">
        <v>5</v>
      </c>
      <c r="B351" s="153" t="s">
        <v>326</v>
      </c>
    </row>
    <row r="352" spans="1:5">
      <c r="B352" s="153" t="s">
        <v>0</v>
      </c>
      <c r="C352" s="86">
        <v>1</v>
      </c>
      <c r="E352" s="87">
        <f>C352*D352</f>
        <v>0</v>
      </c>
    </row>
    <row r="353" spans="1:5">
      <c r="B353" s="153"/>
    </row>
    <row r="354" spans="1:5">
      <c r="A354" s="125">
        <f>MAX(A340:A353)+0.01</f>
        <v>4.3499999999999925</v>
      </c>
      <c r="B354" s="147" t="s">
        <v>336</v>
      </c>
    </row>
    <row r="355" spans="1:5" ht="42.75">
      <c r="B355" s="153" t="s">
        <v>337</v>
      </c>
    </row>
    <row r="356" spans="1:5" ht="28.5">
      <c r="A356" s="133" t="s">
        <v>5</v>
      </c>
      <c r="B356" s="153" t="s">
        <v>331</v>
      </c>
    </row>
    <row r="357" spans="1:5">
      <c r="B357" s="153" t="s">
        <v>0</v>
      </c>
      <c r="C357" s="86">
        <v>1</v>
      </c>
      <c r="E357" s="87">
        <f>C357*D357</f>
        <v>0</v>
      </c>
    </row>
    <row r="358" spans="1:5">
      <c r="B358" s="153"/>
    </row>
    <row r="359" spans="1:5">
      <c r="A359" s="125">
        <f>MAX(A350:A358)+0.01</f>
        <v>4.3599999999999923</v>
      </c>
      <c r="B359" s="147" t="s">
        <v>338</v>
      </c>
    </row>
    <row r="360" spans="1:5" ht="57">
      <c r="B360" s="153" t="s">
        <v>339</v>
      </c>
    </row>
    <row r="361" spans="1:5" ht="28.5">
      <c r="A361" s="133" t="s">
        <v>5</v>
      </c>
      <c r="B361" s="153" t="s">
        <v>331</v>
      </c>
    </row>
    <row r="362" spans="1:5">
      <c r="B362" s="153" t="s">
        <v>0</v>
      </c>
      <c r="C362" s="86">
        <v>2</v>
      </c>
      <c r="E362" s="87">
        <f>C362*D362</f>
        <v>0</v>
      </c>
    </row>
    <row r="363" spans="1:5">
      <c r="B363" s="153"/>
    </row>
    <row r="364" spans="1:5">
      <c r="A364" s="125">
        <f>MAX(A355:A363)+0.01</f>
        <v>4.3699999999999921</v>
      </c>
      <c r="B364" s="147" t="s">
        <v>340</v>
      </c>
    </row>
    <row r="365" spans="1:5" ht="57">
      <c r="B365" s="153" t="s">
        <v>341</v>
      </c>
    </row>
    <row r="366" spans="1:5" ht="28.5">
      <c r="A366" s="133" t="s">
        <v>5</v>
      </c>
      <c r="B366" s="153" t="s">
        <v>331</v>
      </c>
    </row>
    <row r="367" spans="1:5">
      <c r="B367" s="153" t="s">
        <v>0</v>
      </c>
      <c r="C367" s="86">
        <v>1</v>
      </c>
      <c r="E367" s="87">
        <f>C367*D367</f>
        <v>0</v>
      </c>
    </row>
    <row r="368" spans="1:5">
      <c r="B368" s="153"/>
    </row>
    <row r="369" spans="1:5">
      <c r="A369" s="125">
        <f>MAX(A360:A368)+0.01</f>
        <v>4.3799999999999919</v>
      </c>
      <c r="B369" s="147" t="s">
        <v>342</v>
      </c>
    </row>
    <row r="370" spans="1:5" ht="57">
      <c r="B370" s="153" t="s">
        <v>343</v>
      </c>
    </row>
    <row r="371" spans="1:5" ht="28.5">
      <c r="A371" s="133" t="s">
        <v>5</v>
      </c>
      <c r="B371" s="153" t="s">
        <v>331</v>
      </c>
    </row>
    <row r="372" spans="1:5">
      <c r="B372" s="153" t="s">
        <v>0</v>
      </c>
      <c r="C372" s="86">
        <v>2</v>
      </c>
      <c r="E372" s="87">
        <f>C372*D372</f>
        <v>0</v>
      </c>
    </row>
    <row r="373" spans="1:5">
      <c r="B373" s="153"/>
    </row>
    <row r="374" spans="1:5">
      <c r="A374" s="125">
        <f>MAX(A365:A373)+0.01</f>
        <v>4.3899999999999917</v>
      </c>
      <c r="B374" s="147" t="s">
        <v>344</v>
      </c>
    </row>
    <row r="375" spans="1:5" ht="57">
      <c r="B375" s="153" t="s">
        <v>345</v>
      </c>
    </row>
    <row r="376" spans="1:5" ht="28.5">
      <c r="A376" s="133" t="s">
        <v>5</v>
      </c>
      <c r="B376" s="153" t="s">
        <v>331</v>
      </c>
    </row>
    <row r="377" spans="1:5">
      <c r="B377" s="153" t="s">
        <v>0</v>
      </c>
      <c r="C377" s="86">
        <v>2</v>
      </c>
      <c r="E377" s="87">
        <f>C377*D377</f>
        <v>0</v>
      </c>
    </row>
    <row r="378" spans="1:5">
      <c r="B378" s="153"/>
    </row>
    <row r="379" spans="1:5">
      <c r="A379" s="125">
        <f>MAX(A370:A378)+0.01</f>
        <v>4.3999999999999915</v>
      </c>
      <c r="B379" s="147" t="s">
        <v>346</v>
      </c>
    </row>
    <row r="380" spans="1:5" ht="57">
      <c r="B380" s="153" t="s">
        <v>347</v>
      </c>
    </row>
    <row r="381" spans="1:5" ht="28.5">
      <c r="A381" s="133" t="s">
        <v>5</v>
      </c>
      <c r="B381" s="153" t="s">
        <v>331</v>
      </c>
    </row>
    <row r="382" spans="1:5">
      <c r="B382" s="153" t="s">
        <v>0</v>
      </c>
      <c r="C382" s="86">
        <v>1</v>
      </c>
      <c r="E382" s="87">
        <f>C382*D382</f>
        <v>0</v>
      </c>
    </row>
    <row r="383" spans="1:5">
      <c r="B383" s="153"/>
    </row>
    <row r="384" spans="1:5">
      <c r="A384" s="125">
        <f>MAX(A375:A383)+0.01</f>
        <v>4.4099999999999913</v>
      </c>
      <c r="B384" s="147" t="s">
        <v>348</v>
      </c>
    </row>
    <row r="385" spans="1:5" ht="57">
      <c r="B385" s="153" t="s">
        <v>349</v>
      </c>
    </row>
    <row r="386" spans="1:5" ht="28.5">
      <c r="A386" s="133" t="s">
        <v>5</v>
      </c>
      <c r="B386" s="153" t="s">
        <v>331</v>
      </c>
    </row>
    <row r="387" spans="1:5">
      <c r="B387" s="153" t="s">
        <v>0</v>
      </c>
      <c r="C387" s="86">
        <v>1</v>
      </c>
      <c r="E387" s="87">
        <f>C387*D387</f>
        <v>0</v>
      </c>
    </row>
    <row r="388" spans="1:5">
      <c r="B388" s="153"/>
    </row>
    <row r="389" spans="1:5">
      <c r="A389" s="125">
        <f>MAX(A380:A388)+0.01</f>
        <v>4.419999999999991</v>
      </c>
      <c r="B389" s="147" t="s">
        <v>350</v>
      </c>
    </row>
    <row r="390" spans="1:5" ht="57">
      <c r="B390" s="153" t="s">
        <v>351</v>
      </c>
    </row>
    <row r="391" spans="1:5" ht="28.5">
      <c r="A391" s="133" t="s">
        <v>5</v>
      </c>
      <c r="B391" s="153" t="s">
        <v>331</v>
      </c>
    </row>
    <row r="392" spans="1:5">
      <c r="B392" s="153" t="s">
        <v>0</v>
      </c>
      <c r="C392" s="134">
        <v>3</v>
      </c>
      <c r="E392" s="87">
        <f>C392*D392</f>
        <v>0</v>
      </c>
    </row>
    <row r="393" spans="1:5">
      <c r="B393" s="153"/>
      <c r="C393" s="134"/>
    </row>
    <row r="394" spans="1:5">
      <c r="A394" s="125">
        <f>MAX(A385:A393)+0.01</f>
        <v>4.4299999999999908</v>
      </c>
      <c r="B394" s="147" t="s">
        <v>352</v>
      </c>
      <c r="C394" s="134"/>
    </row>
    <row r="395" spans="1:5" ht="57">
      <c r="B395" s="153" t="s">
        <v>353</v>
      </c>
      <c r="C395" s="134"/>
    </row>
    <row r="396" spans="1:5" ht="28.5">
      <c r="A396" s="133" t="s">
        <v>5</v>
      </c>
      <c r="B396" s="153" t="s">
        <v>331</v>
      </c>
      <c r="C396" s="134"/>
    </row>
    <row r="397" spans="1:5">
      <c r="B397" s="153" t="s">
        <v>0</v>
      </c>
      <c r="C397" s="134">
        <v>2</v>
      </c>
      <c r="E397" s="87">
        <f>C397*D397</f>
        <v>0</v>
      </c>
    </row>
    <row r="398" spans="1:5">
      <c r="B398" s="153"/>
      <c r="C398" s="134"/>
    </row>
    <row r="399" spans="1:5">
      <c r="A399" s="125">
        <f>MAX(A390:A398)+0.01</f>
        <v>4.4399999999999906</v>
      </c>
      <c r="B399" s="147" t="s">
        <v>348</v>
      </c>
      <c r="C399" s="134"/>
    </row>
    <row r="400" spans="1:5" ht="57">
      <c r="B400" s="153" t="s">
        <v>354</v>
      </c>
      <c r="C400" s="134"/>
    </row>
    <row r="401" spans="1:5" ht="28.5">
      <c r="A401" s="133" t="s">
        <v>5</v>
      </c>
      <c r="B401" s="153" t="s">
        <v>419</v>
      </c>
      <c r="C401" s="134"/>
    </row>
    <row r="402" spans="1:5">
      <c r="B402" s="153" t="s">
        <v>0</v>
      </c>
      <c r="C402" s="134">
        <v>5</v>
      </c>
      <c r="E402" s="87">
        <f>C402*D402</f>
        <v>0</v>
      </c>
    </row>
    <row r="403" spans="1:5">
      <c r="B403" s="153"/>
      <c r="C403" s="134"/>
    </row>
    <row r="404" spans="1:5">
      <c r="A404" s="125">
        <f>MAX(A395:A403)+0.01</f>
        <v>4.4499999999999904</v>
      </c>
      <c r="B404" s="133" t="s">
        <v>355</v>
      </c>
    </row>
    <row r="405" spans="1:5" ht="42.75">
      <c r="B405" s="153" t="s">
        <v>356</v>
      </c>
    </row>
    <row r="406" spans="1:5" ht="28.5">
      <c r="A406" s="133" t="s">
        <v>5</v>
      </c>
      <c r="B406" s="153" t="s">
        <v>357</v>
      </c>
    </row>
    <row r="407" spans="1:5">
      <c r="B407" s="153" t="s">
        <v>0</v>
      </c>
      <c r="C407" s="86">
        <v>2</v>
      </c>
      <c r="E407" s="87">
        <f>C407*D407</f>
        <v>0</v>
      </c>
    </row>
    <row r="408" spans="1:5">
      <c r="B408" s="153"/>
    </row>
    <row r="409" spans="1:5">
      <c r="A409" s="125">
        <f>MAX(A400:A408)+0.01</f>
        <v>4.4599999999999902</v>
      </c>
      <c r="B409" s="133" t="s">
        <v>358</v>
      </c>
    </row>
    <row r="410" spans="1:5" ht="42.75">
      <c r="B410" s="153" t="s">
        <v>359</v>
      </c>
    </row>
    <row r="411" spans="1:5" ht="42.75">
      <c r="A411" s="133" t="s">
        <v>5</v>
      </c>
      <c r="B411" s="153" t="s">
        <v>391</v>
      </c>
    </row>
    <row r="412" spans="1:5">
      <c r="B412" s="153" t="s">
        <v>0</v>
      </c>
      <c r="C412" s="86">
        <v>17</v>
      </c>
      <c r="E412" s="87">
        <f>C412*D412</f>
        <v>0</v>
      </c>
    </row>
    <row r="413" spans="1:5">
      <c r="B413" s="153"/>
    </row>
    <row r="414" spans="1:5">
      <c r="A414" s="125">
        <f>MAX(A405:A413)+0.01</f>
        <v>4.46999999999999</v>
      </c>
      <c r="B414" s="133" t="s">
        <v>360</v>
      </c>
    </row>
    <row r="415" spans="1:5" ht="42.75">
      <c r="B415" s="153" t="s">
        <v>361</v>
      </c>
    </row>
    <row r="416" spans="1:5" ht="28.5">
      <c r="A416" s="133" t="s">
        <v>5</v>
      </c>
      <c r="B416" s="153" t="s">
        <v>357</v>
      </c>
    </row>
    <row r="417" spans="1:5">
      <c r="B417" s="153" t="s">
        <v>0</v>
      </c>
      <c r="C417" s="86">
        <v>7</v>
      </c>
      <c r="E417" s="87">
        <f>C417*D417</f>
        <v>0</v>
      </c>
    </row>
    <row r="418" spans="1:5">
      <c r="B418" s="153"/>
    </row>
    <row r="419" spans="1:5">
      <c r="A419" s="125">
        <f>MAX(A410:A418)+0.01</f>
        <v>4.4799999999999898</v>
      </c>
      <c r="B419" s="123" t="s">
        <v>362</v>
      </c>
    </row>
    <row r="420" spans="1:5" ht="42.75">
      <c r="B420" s="126" t="s">
        <v>363</v>
      </c>
    </row>
    <row r="421" spans="1:5" ht="28.5">
      <c r="A421" s="133" t="s">
        <v>5</v>
      </c>
      <c r="B421" s="153" t="s">
        <v>357</v>
      </c>
      <c r="C421" s="134"/>
    </row>
    <row r="422" spans="1:5">
      <c r="B422" s="124" t="s">
        <v>0</v>
      </c>
      <c r="C422" s="134">
        <v>5</v>
      </c>
      <c r="E422" s="87">
        <f>C422*D422</f>
        <v>0</v>
      </c>
    </row>
    <row r="423" spans="1:5">
      <c r="B423" s="153"/>
      <c r="C423" s="134"/>
    </row>
    <row r="424" spans="1:5">
      <c r="A424" s="125">
        <f>MAX(A414:A423)+0.01</f>
        <v>4.4899999999999896</v>
      </c>
      <c r="B424" s="123" t="s">
        <v>364</v>
      </c>
      <c r="C424" s="134"/>
    </row>
    <row r="425" spans="1:5" ht="42.75">
      <c r="B425" s="126" t="s">
        <v>365</v>
      </c>
      <c r="C425" s="134"/>
    </row>
    <row r="426" spans="1:5" ht="28.5">
      <c r="A426" s="133" t="s">
        <v>5</v>
      </c>
      <c r="B426" s="153" t="s">
        <v>357</v>
      </c>
      <c r="C426" s="134"/>
    </row>
    <row r="427" spans="1:5">
      <c r="B427" s="124" t="s">
        <v>0</v>
      </c>
      <c r="C427" s="134">
        <v>14</v>
      </c>
      <c r="E427" s="87">
        <f>C427*D427</f>
        <v>0</v>
      </c>
    </row>
    <row r="428" spans="1:5">
      <c r="C428" s="134"/>
    </row>
    <row r="429" spans="1:5">
      <c r="A429" s="125">
        <f>MAX(A418:A428)+0.01</f>
        <v>4.4999999999999893</v>
      </c>
      <c r="B429" s="123" t="s">
        <v>2</v>
      </c>
    </row>
    <row r="430" spans="1:5" ht="156.75">
      <c r="A430" s="133" t="s">
        <v>5</v>
      </c>
      <c r="B430" s="154" t="s">
        <v>366</v>
      </c>
    </row>
    <row r="431" spans="1:5">
      <c r="B431" s="124" t="s">
        <v>0</v>
      </c>
      <c r="C431" s="86">
        <v>1</v>
      </c>
      <c r="E431" s="87">
        <f>C431*D431</f>
        <v>0</v>
      </c>
    </row>
    <row r="432" spans="1:5">
      <c r="B432" s="124"/>
    </row>
    <row r="433" spans="1:5">
      <c r="A433" s="125">
        <f>MAX(A427:A431)+0.01</f>
        <v>4.5099999999999891</v>
      </c>
      <c r="B433" s="123" t="s">
        <v>2</v>
      </c>
    </row>
    <row r="434" spans="1:5" ht="114">
      <c r="A434" s="133" t="s">
        <v>5</v>
      </c>
      <c r="B434" s="154" t="s">
        <v>367</v>
      </c>
    </row>
    <row r="435" spans="1:5" ht="16.5">
      <c r="B435" s="128" t="s">
        <v>423</v>
      </c>
      <c r="C435" s="86">
        <v>12</v>
      </c>
      <c r="E435" s="87">
        <f>C435*D435</f>
        <v>0</v>
      </c>
    </row>
    <row r="436" spans="1:5">
      <c r="A436" s="138"/>
      <c r="B436" s="139"/>
      <c r="C436" s="140"/>
      <c r="D436" s="176"/>
      <c r="E436" s="141"/>
    </row>
    <row r="437" spans="1:5" ht="15.75" thickBot="1">
      <c r="A437" s="142" t="s">
        <v>368</v>
      </c>
      <c r="B437" s="143"/>
      <c r="C437" s="144"/>
      <c r="D437" s="38"/>
      <c r="E437" s="145">
        <f>SUM(E183:E436)</f>
        <v>0</v>
      </c>
    </row>
    <row r="439" spans="1:5" s="136" customFormat="1">
      <c r="A439" s="155">
        <v>5</v>
      </c>
      <c r="B439" s="147" t="s">
        <v>133</v>
      </c>
      <c r="C439" s="134"/>
      <c r="D439" s="175"/>
      <c r="E439" s="135"/>
    </row>
    <row r="440" spans="1:5" s="136" customFormat="1">
      <c r="A440" s="137"/>
      <c r="C440" s="134"/>
      <c r="D440" s="175"/>
      <c r="E440" s="135"/>
    </row>
    <row r="441" spans="1:5" s="136" customFormat="1">
      <c r="A441" s="156"/>
      <c r="B441" s="157" t="s">
        <v>403</v>
      </c>
      <c r="C441" s="157"/>
      <c r="D441" s="178"/>
      <c r="E441" s="159"/>
    </row>
    <row r="442" spans="1:5" s="136" customFormat="1">
      <c r="A442" s="156"/>
      <c r="B442" s="157"/>
      <c r="C442" s="157"/>
      <c r="D442" s="178"/>
      <c r="E442" s="159"/>
    </row>
    <row r="443" spans="1:5" s="136" customFormat="1" ht="14.25">
      <c r="A443" s="117">
        <f>MAX(A397:A441)+0.01</f>
        <v>5.01</v>
      </c>
      <c r="B443" s="160" t="s">
        <v>2</v>
      </c>
      <c r="C443" s="160"/>
      <c r="D443" s="179"/>
      <c r="E443" s="161"/>
    </row>
    <row r="444" spans="1:5" s="136" customFormat="1" ht="85.5">
      <c r="A444" s="156" t="s">
        <v>5</v>
      </c>
      <c r="B444" s="162" t="s">
        <v>408</v>
      </c>
      <c r="C444" s="163"/>
      <c r="D444" s="178"/>
      <c r="E444" s="159"/>
    </row>
    <row r="445" spans="1:5" s="136" customFormat="1" ht="28.5">
      <c r="A445" s="156"/>
      <c r="B445" s="164" t="s">
        <v>409</v>
      </c>
      <c r="C445" s="163"/>
      <c r="D445" s="178"/>
      <c r="E445" s="159"/>
    </row>
    <row r="446" spans="1:5" s="136" customFormat="1" ht="28.5">
      <c r="A446" s="156"/>
      <c r="B446" s="164" t="s">
        <v>411</v>
      </c>
      <c r="C446" s="163"/>
      <c r="D446" s="178"/>
      <c r="E446" s="159"/>
    </row>
    <row r="447" spans="1:5" s="136" customFormat="1" ht="28.5">
      <c r="A447" s="156"/>
      <c r="B447" s="164" t="s">
        <v>412</v>
      </c>
      <c r="C447" s="163"/>
      <c r="D447" s="178"/>
      <c r="E447" s="159"/>
    </row>
    <row r="448" spans="1:5" s="136" customFormat="1">
      <c r="A448" s="156"/>
      <c r="B448" s="164" t="s">
        <v>413</v>
      </c>
      <c r="C448" s="163"/>
      <c r="D448" s="178"/>
      <c r="E448" s="159"/>
    </row>
    <row r="449" spans="1:5" s="136" customFormat="1">
      <c r="A449" s="156"/>
      <c r="B449" s="164" t="s">
        <v>406</v>
      </c>
      <c r="C449" s="163"/>
      <c r="D449" s="178"/>
      <c r="E449" s="159"/>
    </row>
    <row r="450" spans="1:5" s="136" customFormat="1">
      <c r="A450" s="156"/>
      <c r="B450" s="126" t="s">
        <v>4</v>
      </c>
      <c r="C450" s="129">
        <v>1</v>
      </c>
      <c r="D450" s="33"/>
      <c r="E450" s="165">
        <f>C450*D450</f>
        <v>0</v>
      </c>
    </row>
    <row r="451" spans="1:5" s="136" customFormat="1">
      <c r="A451" s="137"/>
      <c r="C451" s="134"/>
      <c r="D451" s="175"/>
      <c r="E451" s="135"/>
    </row>
    <row r="452" spans="1:5" s="136" customFormat="1" ht="14.25">
      <c r="A452" s="117">
        <f>MAX(A406:A450)+0.01</f>
        <v>5.0199999999999996</v>
      </c>
      <c r="B452" s="160" t="s">
        <v>2</v>
      </c>
      <c r="C452" s="134"/>
      <c r="D452" s="175"/>
      <c r="E452" s="135"/>
    </row>
    <row r="453" spans="1:5" s="136" customFormat="1" ht="28.5">
      <c r="A453" s="156" t="s">
        <v>5</v>
      </c>
      <c r="B453" s="162" t="s">
        <v>407</v>
      </c>
      <c r="C453" s="134"/>
      <c r="D453" s="175"/>
      <c r="E453" s="135"/>
    </row>
    <row r="454" spans="1:5" s="136" customFormat="1" ht="28.5">
      <c r="A454" s="156"/>
      <c r="B454" s="164" t="s">
        <v>410</v>
      </c>
      <c r="C454" s="163"/>
      <c r="D454" s="178"/>
      <c r="E454" s="159"/>
    </row>
    <row r="455" spans="1:5" s="136" customFormat="1" ht="28.5">
      <c r="A455" s="156"/>
      <c r="B455" s="164" t="s">
        <v>414</v>
      </c>
      <c r="C455" s="163"/>
      <c r="D455" s="178"/>
      <c r="E455" s="159"/>
    </row>
    <row r="456" spans="1:5" s="136" customFormat="1" ht="28.5">
      <c r="A456" s="156"/>
      <c r="B456" s="164" t="s">
        <v>416</v>
      </c>
      <c r="C456" s="163"/>
      <c r="D456" s="178"/>
      <c r="E456" s="159"/>
    </row>
    <row r="457" spans="1:5" s="136" customFormat="1" ht="28.5">
      <c r="A457" s="156"/>
      <c r="B457" s="164" t="s">
        <v>415</v>
      </c>
      <c r="C457" s="163"/>
      <c r="D457" s="178"/>
      <c r="E457" s="159"/>
    </row>
    <row r="458" spans="1:5" s="136" customFormat="1">
      <c r="A458" s="156"/>
      <c r="B458" s="164" t="s">
        <v>406</v>
      </c>
      <c r="C458" s="163"/>
      <c r="D458" s="178"/>
      <c r="E458" s="159"/>
    </row>
    <row r="459" spans="1:5" s="136" customFormat="1">
      <c r="A459" s="156"/>
      <c r="B459" s="126" t="s">
        <v>4</v>
      </c>
      <c r="C459" s="129">
        <v>1</v>
      </c>
      <c r="D459" s="33"/>
      <c r="E459" s="165">
        <f>C459*D459</f>
        <v>0</v>
      </c>
    </row>
    <row r="460" spans="1:5" s="136" customFormat="1">
      <c r="A460" s="156"/>
      <c r="B460" s="162"/>
      <c r="C460" s="134"/>
      <c r="D460" s="175"/>
      <c r="E460" s="135"/>
    </row>
    <row r="461" spans="1:5" s="136" customFormat="1" ht="14.25">
      <c r="A461" s="117">
        <f>MAX(A415:A459)+0.01</f>
        <v>5.0299999999999994</v>
      </c>
      <c r="B461" s="160" t="s">
        <v>2</v>
      </c>
      <c r="C461" s="134"/>
      <c r="D461" s="175"/>
      <c r="E461" s="135"/>
    </row>
    <row r="462" spans="1:5" s="136" customFormat="1" ht="114">
      <c r="A462" s="156" t="s">
        <v>5</v>
      </c>
      <c r="B462" s="162" t="s">
        <v>417</v>
      </c>
      <c r="C462" s="134"/>
      <c r="D462" s="175"/>
      <c r="E462" s="135"/>
    </row>
    <row r="463" spans="1:5" s="136" customFormat="1" ht="16.5">
      <c r="A463" s="156"/>
      <c r="B463" s="162" t="s">
        <v>425</v>
      </c>
      <c r="C463" s="129">
        <v>18</v>
      </c>
      <c r="D463" s="33"/>
      <c r="E463" s="165">
        <f>C463*D463</f>
        <v>0</v>
      </c>
    </row>
    <row r="464" spans="1:5" s="136" customFormat="1">
      <c r="A464" s="156"/>
      <c r="B464" s="162"/>
      <c r="C464" s="134"/>
      <c r="D464" s="33"/>
      <c r="E464" s="165"/>
    </row>
    <row r="465" spans="1:5" s="136" customFormat="1" ht="14.25">
      <c r="A465" s="117">
        <f>MAX(A409:A462)+0.01</f>
        <v>5.0399999999999991</v>
      </c>
      <c r="B465" s="160" t="s">
        <v>2</v>
      </c>
      <c r="C465" s="166"/>
      <c r="D465" s="179"/>
      <c r="E465" s="161"/>
    </row>
    <row r="466" spans="1:5" s="136" customFormat="1" ht="28.5">
      <c r="A466" s="156" t="s">
        <v>5</v>
      </c>
      <c r="B466" s="162" t="s">
        <v>178</v>
      </c>
      <c r="C466" s="163"/>
      <c r="D466" s="178"/>
      <c r="E466" s="159"/>
    </row>
    <row r="467" spans="1:5" s="136" customFormat="1">
      <c r="A467" s="156"/>
      <c r="B467" s="162" t="s">
        <v>179</v>
      </c>
      <c r="C467" s="163"/>
      <c r="D467" s="178"/>
      <c r="E467" s="159"/>
    </row>
    <row r="468" spans="1:5" s="136" customFormat="1">
      <c r="A468" s="156"/>
      <c r="B468" s="126" t="s">
        <v>6</v>
      </c>
      <c r="C468" s="129">
        <v>5</v>
      </c>
      <c r="D468" s="33"/>
      <c r="E468" s="165">
        <f>C468*D468</f>
        <v>0</v>
      </c>
    </row>
    <row r="469" spans="1:5" s="136" customFormat="1">
      <c r="A469" s="156"/>
      <c r="B469" s="162"/>
      <c r="C469" s="134"/>
      <c r="D469" s="33"/>
      <c r="E469" s="165"/>
    </row>
    <row r="470" spans="1:5" s="136" customFormat="1" ht="14.25">
      <c r="A470" s="117">
        <f>MAX(A424:A468)+0.01</f>
        <v>5.0499999999999989</v>
      </c>
      <c r="B470" s="160" t="s">
        <v>2</v>
      </c>
      <c r="C470" s="166"/>
      <c r="D470" s="179"/>
      <c r="E470" s="161"/>
    </row>
    <row r="471" spans="1:5" s="136" customFormat="1" ht="42.75">
      <c r="A471" s="156"/>
      <c r="B471" s="162" t="s">
        <v>418</v>
      </c>
      <c r="C471" s="163"/>
      <c r="D471" s="178"/>
      <c r="E471" s="159"/>
    </row>
    <row r="472" spans="1:5" s="136" customFormat="1" ht="42.75">
      <c r="A472" s="156"/>
      <c r="B472" s="162" t="s">
        <v>181</v>
      </c>
      <c r="C472" s="163"/>
      <c r="D472" s="178"/>
      <c r="E472" s="159"/>
    </row>
    <row r="473" spans="1:5" s="136" customFormat="1">
      <c r="A473" s="156"/>
      <c r="B473" s="126" t="s">
        <v>6</v>
      </c>
      <c r="C473" s="129">
        <v>30</v>
      </c>
      <c r="D473" s="33"/>
      <c r="E473" s="165">
        <f>C473*D473</f>
        <v>0</v>
      </c>
    </row>
    <row r="474" spans="1:5" s="136" customFormat="1">
      <c r="A474" s="156"/>
      <c r="B474" s="162"/>
      <c r="C474" s="134"/>
      <c r="D474" s="175"/>
      <c r="E474" s="135"/>
    </row>
    <row r="475" spans="1:5" s="136" customFormat="1" ht="15.75" thickBot="1">
      <c r="A475" s="142" t="s">
        <v>134</v>
      </c>
      <c r="B475" s="143"/>
      <c r="C475" s="144"/>
      <c r="D475" s="38"/>
      <c r="E475" s="145">
        <f>SUM(E439:E474)</f>
        <v>0</v>
      </c>
    </row>
    <row r="476" spans="1:5" s="136" customFormat="1">
      <c r="A476" s="137"/>
      <c r="C476" s="134"/>
      <c r="D476" s="175"/>
      <c r="E476" s="135"/>
    </row>
  </sheetData>
  <sheetProtection algorithmName="SHA-512" hashValue="tWBNt0Ex8x7syBFZK1uKEiv+54HF0Q3ZOyz8ZMsbjjgkRFuTJ2HvB6emhtGH5bsqjplaIuC7mTZ/hsQi/+DSUA==" saltValue="//EXFMRoDmsTVm+TrPZkMQ==" spinCount="100000" sheet="1" objects="1" scenarios="1"/>
  <mergeCells count="1">
    <mergeCell ref="D24:D25"/>
  </mergeCells>
  <dataValidations count="1">
    <dataValidation type="custom" allowBlank="1" showInputMessage="1" showErrorMessage="1" error="Cene je potrebno vnesti na dve decimalni mesti zaokroženo." sqref="C7:E476" xr:uid="{00000000-0002-0000-0200-000000000000}">
      <formula1>C7=ROUND(C7,2)</formula1>
    </dataValidation>
  </dataValidations>
  <pageMargins left="0.98425196850393704" right="0.39370078740157483" top="0.98425196850393704" bottom="0.59055118110236227" header="0.31496062992125984" footer="0.19685039370078741"/>
  <pageSetup paperSize="9" scale="94" orientation="portrait" r:id="rId1"/>
  <headerFooter>
    <oddHeader>&amp;R&amp;"Segoe UI,Navadno"&amp;10ODVODNJAVANJE I. FAZA</oddHeader>
    <oddFooter>&amp;L&amp;"Segoe UI,Navadno"&amp;8Preplastitev regionalne ceste R3-675 odsek 1481 Mokrice - Obrežje - Slovenska vas na delu med km 1.500 do km 2.687&amp;R&amp;"Segoe UI,Navadno"&amp;10Stran &amp;P od &amp;N</oddFooter>
  </headerFooter>
  <rowBreaks count="14" manualBreakCount="14">
    <brk id="23" max="4" man="1"/>
    <brk id="55" max="4" man="1"/>
    <brk id="102" max="4" man="1"/>
    <brk id="122" max="4" man="1"/>
    <brk id="166" max="4" man="1"/>
    <brk id="194" max="4" man="1"/>
    <brk id="216" max="4" man="1"/>
    <brk id="269" max="4" man="1"/>
    <brk id="296" max="4" man="1"/>
    <brk id="328" max="4" man="1"/>
    <brk id="353" max="4" man="1"/>
    <brk id="378" max="4" man="1"/>
    <brk id="403" max="4" man="1"/>
    <brk id="428"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9E354-F894-47D1-B951-BFEBDB25556F}">
  <dimension ref="A2:R170"/>
  <sheetViews>
    <sheetView topLeftCell="A25" workbookViewId="0">
      <selection activeCell="D41" sqref="D41"/>
    </sheetView>
  </sheetViews>
  <sheetFormatPr defaultColWidth="11.140625" defaultRowHeight="15"/>
  <cols>
    <col min="1" max="1" width="5.28515625" style="180" bestFit="1" customWidth="1"/>
    <col min="2" max="2" width="60.5703125" style="204" customWidth="1"/>
    <col min="3" max="3" width="6.85546875" style="204" bestFit="1" customWidth="1"/>
    <col min="4" max="4" width="9.140625" style="205" bestFit="1" customWidth="1"/>
    <col min="5" max="5" width="9" style="55" bestFit="1" customWidth="1"/>
    <col min="6" max="6" width="17.140625" style="206" customWidth="1"/>
    <col min="7" max="7" width="4.7109375" style="184" customWidth="1"/>
    <col min="8" max="8" width="19" style="184" customWidth="1"/>
    <col min="9" max="9" width="11.140625" style="184"/>
    <col min="10" max="10" width="32.85546875" style="184" customWidth="1"/>
    <col min="11" max="11" width="37" style="184" customWidth="1"/>
    <col min="12" max="12" width="36.7109375" style="184" customWidth="1"/>
    <col min="13" max="13" width="11.140625" style="184"/>
    <col min="14" max="14" width="53.140625" style="184" customWidth="1"/>
    <col min="15" max="15" width="11.140625" style="184"/>
    <col min="16" max="16" width="14.42578125" style="207" customWidth="1"/>
    <col min="17" max="256" width="11.140625" style="184"/>
    <col min="257" max="257" width="8.7109375" style="184" customWidth="1"/>
    <col min="258" max="258" width="36.28515625" style="184" customWidth="1"/>
    <col min="259" max="259" width="8.7109375" style="184" customWidth="1"/>
    <col min="260" max="260" width="10.85546875" style="184" customWidth="1"/>
    <col min="261" max="261" width="15" style="184" customWidth="1"/>
    <col min="262" max="262" width="17.140625" style="184" customWidth="1"/>
    <col min="263" max="263" width="4.7109375" style="184" customWidth="1"/>
    <col min="264" max="264" width="19" style="184" customWidth="1"/>
    <col min="265" max="265" width="11.140625" style="184"/>
    <col min="266" max="266" width="32.85546875" style="184" customWidth="1"/>
    <col min="267" max="267" width="37" style="184" customWidth="1"/>
    <col min="268" max="268" width="36.7109375" style="184" customWidth="1"/>
    <col min="269" max="269" width="11.140625" style="184"/>
    <col min="270" max="270" width="53.140625" style="184" customWidth="1"/>
    <col min="271" max="271" width="11.140625" style="184"/>
    <col min="272" max="272" width="14.42578125" style="184" customWidth="1"/>
    <col min="273" max="512" width="11.140625" style="184"/>
    <col min="513" max="513" width="8.7109375" style="184" customWidth="1"/>
    <col min="514" max="514" width="36.28515625" style="184" customWidth="1"/>
    <col min="515" max="515" width="8.7109375" style="184" customWidth="1"/>
    <col min="516" max="516" width="10.85546875" style="184" customWidth="1"/>
    <col min="517" max="517" width="15" style="184" customWidth="1"/>
    <col min="518" max="518" width="17.140625" style="184" customWidth="1"/>
    <col min="519" max="519" width="4.7109375" style="184" customWidth="1"/>
    <col min="520" max="520" width="19" style="184" customWidth="1"/>
    <col min="521" max="521" width="11.140625" style="184"/>
    <col min="522" max="522" width="32.85546875" style="184" customWidth="1"/>
    <col min="523" max="523" width="37" style="184" customWidth="1"/>
    <col min="524" max="524" width="36.7109375" style="184" customWidth="1"/>
    <col min="525" max="525" width="11.140625" style="184"/>
    <col min="526" max="526" width="53.140625" style="184" customWidth="1"/>
    <col min="527" max="527" width="11.140625" style="184"/>
    <col min="528" max="528" width="14.42578125" style="184" customWidth="1"/>
    <col min="529" max="768" width="11.140625" style="184"/>
    <col min="769" max="769" width="8.7109375" style="184" customWidth="1"/>
    <col min="770" max="770" width="36.28515625" style="184" customWidth="1"/>
    <col min="771" max="771" width="8.7109375" style="184" customWidth="1"/>
    <col min="772" max="772" width="10.85546875" style="184" customWidth="1"/>
    <col min="773" max="773" width="15" style="184" customWidth="1"/>
    <col min="774" max="774" width="17.140625" style="184" customWidth="1"/>
    <col min="775" max="775" width="4.7109375" style="184" customWidth="1"/>
    <col min="776" max="776" width="19" style="184" customWidth="1"/>
    <col min="777" max="777" width="11.140625" style="184"/>
    <col min="778" max="778" width="32.85546875" style="184" customWidth="1"/>
    <col min="779" max="779" width="37" style="184" customWidth="1"/>
    <col min="780" max="780" width="36.7109375" style="184" customWidth="1"/>
    <col min="781" max="781" width="11.140625" style="184"/>
    <col min="782" max="782" width="53.140625" style="184" customWidth="1"/>
    <col min="783" max="783" width="11.140625" style="184"/>
    <col min="784" max="784" width="14.42578125" style="184" customWidth="1"/>
    <col min="785" max="1024" width="11.140625" style="184"/>
    <col min="1025" max="1025" width="8.7109375" style="184" customWidth="1"/>
    <col min="1026" max="1026" width="36.28515625" style="184" customWidth="1"/>
    <col min="1027" max="1027" width="8.7109375" style="184" customWidth="1"/>
    <col min="1028" max="1028" width="10.85546875" style="184" customWidth="1"/>
    <col min="1029" max="1029" width="15" style="184" customWidth="1"/>
    <col min="1030" max="1030" width="17.140625" style="184" customWidth="1"/>
    <col min="1031" max="1031" width="4.7109375" style="184" customWidth="1"/>
    <col min="1032" max="1032" width="19" style="184" customWidth="1"/>
    <col min="1033" max="1033" width="11.140625" style="184"/>
    <col min="1034" max="1034" width="32.85546875" style="184" customWidth="1"/>
    <col min="1035" max="1035" width="37" style="184" customWidth="1"/>
    <col min="1036" max="1036" width="36.7109375" style="184" customWidth="1"/>
    <col min="1037" max="1037" width="11.140625" style="184"/>
    <col min="1038" max="1038" width="53.140625" style="184" customWidth="1"/>
    <col min="1039" max="1039" width="11.140625" style="184"/>
    <col min="1040" max="1040" width="14.42578125" style="184" customWidth="1"/>
    <col min="1041" max="1280" width="11.140625" style="184"/>
    <col min="1281" max="1281" width="8.7109375" style="184" customWidth="1"/>
    <col min="1282" max="1282" width="36.28515625" style="184" customWidth="1"/>
    <col min="1283" max="1283" width="8.7109375" style="184" customWidth="1"/>
    <col min="1284" max="1284" width="10.85546875" style="184" customWidth="1"/>
    <col min="1285" max="1285" width="15" style="184" customWidth="1"/>
    <col min="1286" max="1286" width="17.140625" style="184" customWidth="1"/>
    <col min="1287" max="1287" width="4.7109375" style="184" customWidth="1"/>
    <col min="1288" max="1288" width="19" style="184" customWidth="1"/>
    <col min="1289" max="1289" width="11.140625" style="184"/>
    <col min="1290" max="1290" width="32.85546875" style="184" customWidth="1"/>
    <col min="1291" max="1291" width="37" style="184" customWidth="1"/>
    <col min="1292" max="1292" width="36.7109375" style="184" customWidth="1"/>
    <col min="1293" max="1293" width="11.140625" style="184"/>
    <col min="1294" max="1294" width="53.140625" style="184" customWidth="1"/>
    <col min="1295" max="1295" width="11.140625" style="184"/>
    <col min="1296" max="1296" width="14.42578125" style="184" customWidth="1"/>
    <col min="1297" max="1536" width="11.140625" style="184"/>
    <col min="1537" max="1537" width="8.7109375" style="184" customWidth="1"/>
    <col min="1538" max="1538" width="36.28515625" style="184" customWidth="1"/>
    <col min="1539" max="1539" width="8.7109375" style="184" customWidth="1"/>
    <col min="1540" max="1540" width="10.85546875" style="184" customWidth="1"/>
    <col min="1541" max="1541" width="15" style="184" customWidth="1"/>
    <col min="1542" max="1542" width="17.140625" style="184" customWidth="1"/>
    <col min="1543" max="1543" width="4.7109375" style="184" customWidth="1"/>
    <col min="1544" max="1544" width="19" style="184" customWidth="1"/>
    <col min="1545" max="1545" width="11.140625" style="184"/>
    <col min="1546" max="1546" width="32.85546875" style="184" customWidth="1"/>
    <col min="1547" max="1547" width="37" style="184" customWidth="1"/>
    <col min="1548" max="1548" width="36.7109375" style="184" customWidth="1"/>
    <col min="1549" max="1549" width="11.140625" style="184"/>
    <col min="1550" max="1550" width="53.140625" style="184" customWidth="1"/>
    <col min="1551" max="1551" width="11.140625" style="184"/>
    <col min="1552" max="1552" width="14.42578125" style="184" customWidth="1"/>
    <col min="1553" max="1792" width="11.140625" style="184"/>
    <col min="1793" max="1793" width="8.7109375" style="184" customWidth="1"/>
    <col min="1794" max="1794" width="36.28515625" style="184" customWidth="1"/>
    <col min="1795" max="1795" width="8.7109375" style="184" customWidth="1"/>
    <col min="1796" max="1796" width="10.85546875" style="184" customWidth="1"/>
    <col min="1797" max="1797" width="15" style="184" customWidth="1"/>
    <col min="1798" max="1798" width="17.140625" style="184" customWidth="1"/>
    <col min="1799" max="1799" width="4.7109375" style="184" customWidth="1"/>
    <col min="1800" max="1800" width="19" style="184" customWidth="1"/>
    <col min="1801" max="1801" width="11.140625" style="184"/>
    <col min="1802" max="1802" width="32.85546875" style="184" customWidth="1"/>
    <col min="1803" max="1803" width="37" style="184" customWidth="1"/>
    <col min="1804" max="1804" width="36.7109375" style="184" customWidth="1"/>
    <col min="1805" max="1805" width="11.140625" style="184"/>
    <col min="1806" max="1806" width="53.140625" style="184" customWidth="1"/>
    <col min="1807" max="1807" width="11.140625" style="184"/>
    <col min="1808" max="1808" width="14.42578125" style="184" customWidth="1"/>
    <col min="1809" max="2048" width="11.140625" style="184"/>
    <col min="2049" max="2049" width="8.7109375" style="184" customWidth="1"/>
    <col min="2050" max="2050" width="36.28515625" style="184" customWidth="1"/>
    <col min="2051" max="2051" width="8.7109375" style="184" customWidth="1"/>
    <col min="2052" max="2052" width="10.85546875" style="184" customWidth="1"/>
    <col min="2053" max="2053" width="15" style="184" customWidth="1"/>
    <col min="2054" max="2054" width="17.140625" style="184" customWidth="1"/>
    <col min="2055" max="2055" width="4.7109375" style="184" customWidth="1"/>
    <col min="2056" max="2056" width="19" style="184" customWidth="1"/>
    <col min="2057" max="2057" width="11.140625" style="184"/>
    <col min="2058" max="2058" width="32.85546875" style="184" customWidth="1"/>
    <col min="2059" max="2059" width="37" style="184" customWidth="1"/>
    <col min="2060" max="2060" width="36.7109375" style="184" customWidth="1"/>
    <col min="2061" max="2061" width="11.140625" style="184"/>
    <col min="2062" max="2062" width="53.140625" style="184" customWidth="1"/>
    <col min="2063" max="2063" width="11.140625" style="184"/>
    <col min="2064" max="2064" width="14.42578125" style="184" customWidth="1"/>
    <col min="2065" max="2304" width="11.140625" style="184"/>
    <col min="2305" max="2305" width="8.7109375" style="184" customWidth="1"/>
    <col min="2306" max="2306" width="36.28515625" style="184" customWidth="1"/>
    <col min="2307" max="2307" width="8.7109375" style="184" customWidth="1"/>
    <col min="2308" max="2308" width="10.85546875" style="184" customWidth="1"/>
    <col min="2309" max="2309" width="15" style="184" customWidth="1"/>
    <col min="2310" max="2310" width="17.140625" style="184" customWidth="1"/>
    <col min="2311" max="2311" width="4.7109375" style="184" customWidth="1"/>
    <col min="2312" max="2312" width="19" style="184" customWidth="1"/>
    <col min="2313" max="2313" width="11.140625" style="184"/>
    <col min="2314" max="2314" width="32.85546875" style="184" customWidth="1"/>
    <col min="2315" max="2315" width="37" style="184" customWidth="1"/>
    <col min="2316" max="2316" width="36.7109375" style="184" customWidth="1"/>
    <col min="2317" max="2317" width="11.140625" style="184"/>
    <col min="2318" max="2318" width="53.140625" style="184" customWidth="1"/>
    <col min="2319" max="2319" width="11.140625" style="184"/>
    <col min="2320" max="2320" width="14.42578125" style="184" customWidth="1"/>
    <col min="2321" max="2560" width="11.140625" style="184"/>
    <col min="2561" max="2561" width="8.7109375" style="184" customWidth="1"/>
    <col min="2562" max="2562" width="36.28515625" style="184" customWidth="1"/>
    <col min="2563" max="2563" width="8.7109375" style="184" customWidth="1"/>
    <col min="2564" max="2564" width="10.85546875" style="184" customWidth="1"/>
    <col min="2565" max="2565" width="15" style="184" customWidth="1"/>
    <col min="2566" max="2566" width="17.140625" style="184" customWidth="1"/>
    <col min="2567" max="2567" width="4.7109375" style="184" customWidth="1"/>
    <col min="2568" max="2568" width="19" style="184" customWidth="1"/>
    <col min="2569" max="2569" width="11.140625" style="184"/>
    <col min="2570" max="2570" width="32.85546875" style="184" customWidth="1"/>
    <col min="2571" max="2571" width="37" style="184" customWidth="1"/>
    <col min="2572" max="2572" width="36.7109375" style="184" customWidth="1"/>
    <col min="2573" max="2573" width="11.140625" style="184"/>
    <col min="2574" max="2574" width="53.140625" style="184" customWidth="1"/>
    <col min="2575" max="2575" width="11.140625" style="184"/>
    <col min="2576" max="2576" width="14.42578125" style="184" customWidth="1"/>
    <col min="2577" max="2816" width="11.140625" style="184"/>
    <col min="2817" max="2817" width="8.7109375" style="184" customWidth="1"/>
    <col min="2818" max="2818" width="36.28515625" style="184" customWidth="1"/>
    <col min="2819" max="2819" width="8.7109375" style="184" customWidth="1"/>
    <col min="2820" max="2820" width="10.85546875" style="184" customWidth="1"/>
    <col min="2821" max="2821" width="15" style="184" customWidth="1"/>
    <col min="2822" max="2822" width="17.140625" style="184" customWidth="1"/>
    <col min="2823" max="2823" width="4.7109375" style="184" customWidth="1"/>
    <col min="2824" max="2824" width="19" style="184" customWidth="1"/>
    <col min="2825" max="2825" width="11.140625" style="184"/>
    <col min="2826" max="2826" width="32.85546875" style="184" customWidth="1"/>
    <col min="2827" max="2827" width="37" style="184" customWidth="1"/>
    <col min="2828" max="2828" width="36.7109375" style="184" customWidth="1"/>
    <col min="2829" max="2829" width="11.140625" style="184"/>
    <col min="2830" max="2830" width="53.140625" style="184" customWidth="1"/>
    <col min="2831" max="2831" width="11.140625" style="184"/>
    <col min="2832" max="2832" width="14.42578125" style="184" customWidth="1"/>
    <col min="2833" max="3072" width="11.140625" style="184"/>
    <col min="3073" max="3073" width="8.7109375" style="184" customWidth="1"/>
    <col min="3074" max="3074" width="36.28515625" style="184" customWidth="1"/>
    <col min="3075" max="3075" width="8.7109375" style="184" customWidth="1"/>
    <col min="3076" max="3076" width="10.85546875" style="184" customWidth="1"/>
    <col min="3077" max="3077" width="15" style="184" customWidth="1"/>
    <col min="3078" max="3078" width="17.140625" style="184" customWidth="1"/>
    <col min="3079" max="3079" width="4.7109375" style="184" customWidth="1"/>
    <col min="3080" max="3080" width="19" style="184" customWidth="1"/>
    <col min="3081" max="3081" width="11.140625" style="184"/>
    <col min="3082" max="3082" width="32.85546875" style="184" customWidth="1"/>
    <col min="3083" max="3083" width="37" style="184" customWidth="1"/>
    <col min="3084" max="3084" width="36.7109375" style="184" customWidth="1"/>
    <col min="3085" max="3085" width="11.140625" style="184"/>
    <col min="3086" max="3086" width="53.140625" style="184" customWidth="1"/>
    <col min="3087" max="3087" width="11.140625" style="184"/>
    <col min="3088" max="3088" width="14.42578125" style="184" customWidth="1"/>
    <col min="3089" max="3328" width="11.140625" style="184"/>
    <col min="3329" max="3329" width="8.7109375" style="184" customWidth="1"/>
    <col min="3330" max="3330" width="36.28515625" style="184" customWidth="1"/>
    <col min="3331" max="3331" width="8.7109375" style="184" customWidth="1"/>
    <col min="3332" max="3332" width="10.85546875" style="184" customWidth="1"/>
    <col min="3333" max="3333" width="15" style="184" customWidth="1"/>
    <col min="3334" max="3334" width="17.140625" style="184" customWidth="1"/>
    <col min="3335" max="3335" width="4.7109375" style="184" customWidth="1"/>
    <col min="3336" max="3336" width="19" style="184" customWidth="1"/>
    <col min="3337" max="3337" width="11.140625" style="184"/>
    <col min="3338" max="3338" width="32.85546875" style="184" customWidth="1"/>
    <col min="3339" max="3339" width="37" style="184" customWidth="1"/>
    <col min="3340" max="3340" width="36.7109375" style="184" customWidth="1"/>
    <col min="3341" max="3341" width="11.140625" style="184"/>
    <col min="3342" max="3342" width="53.140625" style="184" customWidth="1"/>
    <col min="3343" max="3343" width="11.140625" style="184"/>
    <col min="3344" max="3344" width="14.42578125" style="184" customWidth="1"/>
    <col min="3345" max="3584" width="11.140625" style="184"/>
    <col min="3585" max="3585" width="8.7109375" style="184" customWidth="1"/>
    <col min="3586" max="3586" width="36.28515625" style="184" customWidth="1"/>
    <col min="3587" max="3587" width="8.7109375" style="184" customWidth="1"/>
    <col min="3588" max="3588" width="10.85546875" style="184" customWidth="1"/>
    <col min="3589" max="3589" width="15" style="184" customWidth="1"/>
    <col min="3590" max="3590" width="17.140625" style="184" customWidth="1"/>
    <col min="3591" max="3591" width="4.7109375" style="184" customWidth="1"/>
    <col min="3592" max="3592" width="19" style="184" customWidth="1"/>
    <col min="3593" max="3593" width="11.140625" style="184"/>
    <col min="3594" max="3594" width="32.85546875" style="184" customWidth="1"/>
    <col min="3595" max="3595" width="37" style="184" customWidth="1"/>
    <col min="3596" max="3596" width="36.7109375" style="184" customWidth="1"/>
    <col min="3597" max="3597" width="11.140625" style="184"/>
    <col min="3598" max="3598" width="53.140625" style="184" customWidth="1"/>
    <col min="3599" max="3599" width="11.140625" style="184"/>
    <col min="3600" max="3600" width="14.42578125" style="184" customWidth="1"/>
    <col min="3601" max="3840" width="11.140625" style="184"/>
    <col min="3841" max="3841" width="8.7109375" style="184" customWidth="1"/>
    <col min="3842" max="3842" width="36.28515625" style="184" customWidth="1"/>
    <col min="3843" max="3843" width="8.7109375" style="184" customWidth="1"/>
    <col min="3844" max="3844" width="10.85546875" style="184" customWidth="1"/>
    <col min="3845" max="3845" width="15" style="184" customWidth="1"/>
    <col min="3846" max="3846" width="17.140625" style="184" customWidth="1"/>
    <col min="3847" max="3847" width="4.7109375" style="184" customWidth="1"/>
    <col min="3848" max="3848" width="19" style="184" customWidth="1"/>
    <col min="3849" max="3849" width="11.140625" style="184"/>
    <col min="3850" max="3850" width="32.85546875" style="184" customWidth="1"/>
    <col min="3851" max="3851" width="37" style="184" customWidth="1"/>
    <col min="3852" max="3852" width="36.7109375" style="184" customWidth="1"/>
    <col min="3853" max="3853" width="11.140625" style="184"/>
    <col min="3854" max="3854" width="53.140625" style="184" customWidth="1"/>
    <col min="3855" max="3855" width="11.140625" style="184"/>
    <col min="3856" max="3856" width="14.42578125" style="184" customWidth="1"/>
    <col min="3857" max="4096" width="11.140625" style="184"/>
    <col min="4097" max="4097" width="8.7109375" style="184" customWidth="1"/>
    <col min="4098" max="4098" width="36.28515625" style="184" customWidth="1"/>
    <col min="4099" max="4099" width="8.7109375" style="184" customWidth="1"/>
    <col min="4100" max="4100" width="10.85546875" style="184" customWidth="1"/>
    <col min="4101" max="4101" width="15" style="184" customWidth="1"/>
    <col min="4102" max="4102" width="17.140625" style="184" customWidth="1"/>
    <col min="4103" max="4103" width="4.7109375" style="184" customWidth="1"/>
    <col min="4104" max="4104" width="19" style="184" customWidth="1"/>
    <col min="4105" max="4105" width="11.140625" style="184"/>
    <col min="4106" max="4106" width="32.85546875" style="184" customWidth="1"/>
    <col min="4107" max="4107" width="37" style="184" customWidth="1"/>
    <col min="4108" max="4108" width="36.7109375" style="184" customWidth="1"/>
    <col min="4109" max="4109" width="11.140625" style="184"/>
    <col min="4110" max="4110" width="53.140625" style="184" customWidth="1"/>
    <col min="4111" max="4111" width="11.140625" style="184"/>
    <col min="4112" max="4112" width="14.42578125" style="184" customWidth="1"/>
    <col min="4113" max="4352" width="11.140625" style="184"/>
    <col min="4353" max="4353" width="8.7109375" style="184" customWidth="1"/>
    <col min="4354" max="4354" width="36.28515625" style="184" customWidth="1"/>
    <col min="4355" max="4355" width="8.7109375" style="184" customWidth="1"/>
    <col min="4356" max="4356" width="10.85546875" style="184" customWidth="1"/>
    <col min="4357" max="4357" width="15" style="184" customWidth="1"/>
    <col min="4358" max="4358" width="17.140625" style="184" customWidth="1"/>
    <col min="4359" max="4359" width="4.7109375" style="184" customWidth="1"/>
    <col min="4360" max="4360" width="19" style="184" customWidth="1"/>
    <col min="4361" max="4361" width="11.140625" style="184"/>
    <col min="4362" max="4362" width="32.85546875" style="184" customWidth="1"/>
    <col min="4363" max="4363" width="37" style="184" customWidth="1"/>
    <col min="4364" max="4364" width="36.7109375" style="184" customWidth="1"/>
    <col min="4365" max="4365" width="11.140625" style="184"/>
    <col min="4366" max="4366" width="53.140625" style="184" customWidth="1"/>
    <col min="4367" max="4367" width="11.140625" style="184"/>
    <col min="4368" max="4368" width="14.42578125" style="184" customWidth="1"/>
    <col min="4369" max="4608" width="11.140625" style="184"/>
    <col min="4609" max="4609" width="8.7109375" style="184" customWidth="1"/>
    <col min="4610" max="4610" width="36.28515625" style="184" customWidth="1"/>
    <col min="4611" max="4611" width="8.7109375" style="184" customWidth="1"/>
    <col min="4612" max="4612" width="10.85546875" style="184" customWidth="1"/>
    <col min="4613" max="4613" width="15" style="184" customWidth="1"/>
    <col min="4614" max="4614" width="17.140625" style="184" customWidth="1"/>
    <col min="4615" max="4615" width="4.7109375" style="184" customWidth="1"/>
    <col min="4616" max="4616" width="19" style="184" customWidth="1"/>
    <col min="4617" max="4617" width="11.140625" style="184"/>
    <col min="4618" max="4618" width="32.85546875" style="184" customWidth="1"/>
    <col min="4619" max="4619" width="37" style="184" customWidth="1"/>
    <col min="4620" max="4620" width="36.7109375" style="184" customWidth="1"/>
    <col min="4621" max="4621" width="11.140625" style="184"/>
    <col min="4622" max="4622" width="53.140625" style="184" customWidth="1"/>
    <col min="4623" max="4623" width="11.140625" style="184"/>
    <col min="4624" max="4624" width="14.42578125" style="184" customWidth="1"/>
    <col min="4625" max="4864" width="11.140625" style="184"/>
    <col min="4865" max="4865" width="8.7109375" style="184" customWidth="1"/>
    <col min="4866" max="4866" width="36.28515625" style="184" customWidth="1"/>
    <col min="4867" max="4867" width="8.7109375" style="184" customWidth="1"/>
    <col min="4868" max="4868" width="10.85546875" style="184" customWidth="1"/>
    <col min="4869" max="4869" width="15" style="184" customWidth="1"/>
    <col min="4870" max="4870" width="17.140625" style="184" customWidth="1"/>
    <col min="4871" max="4871" width="4.7109375" style="184" customWidth="1"/>
    <col min="4872" max="4872" width="19" style="184" customWidth="1"/>
    <col min="4873" max="4873" width="11.140625" style="184"/>
    <col min="4874" max="4874" width="32.85546875" style="184" customWidth="1"/>
    <col min="4875" max="4875" width="37" style="184" customWidth="1"/>
    <col min="4876" max="4876" width="36.7109375" style="184" customWidth="1"/>
    <col min="4877" max="4877" width="11.140625" style="184"/>
    <col min="4878" max="4878" width="53.140625" style="184" customWidth="1"/>
    <col min="4879" max="4879" width="11.140625" style="184"/>
    <col min="4880" max="4880" width="14.42578125" style="184" customWidth="1"/>
    <col min="4881" max="5120" width="11.140625" style="184"/>
    <col min="5121" max="5121" width="8.7109375" style="184" customWidth="1"/>
    <col min="5122" max="5122" width="36.28515625" style="184" customWidth="1"/>
    <col min="5123" max="5123" width="8.7109375" style="184" customWidth="1"/>
    <col min="5124" max="5124" width="10.85546875" style="184" customWidth="1"/>
    <col min="5125" max="5125" width="15" style="184" customWidth="1"/>
    <col min="5126" max="5126" width="17.140625" style="184" customWidth="1"/>
    <col min="5127" max="5127" width="4.7109375" style="184" customWidth="1"/>
    <col min="5128" max="5128" width="19" style="184" customWidth="1"/>
    <col min="5129" max="5129" width="11.140625" style="184"/>
    <col min="5130" max="5130" width="32.85546875" style="184" customWidth="1"/>
    <col min="5131" max="5131" width="37" style="184" customWidth="1"/>
    <col min="5132" max="5132" width="36.7109375" style="184" customWidth="1"/>
    <col min="5133" max="5133" width="11.140625" style="184"/>
    <col min="5134" max="5134" width="53.140625" style="184" customWidth="1"/>
    <col min="5135" max="5135" width="11.140625" style="184"/>
    <col min="5136" max="5136" width="14.42578125" style="184" customWidth="1"/>
    <col min="5137" max="5376" width="11.140625" style="184"/>
    <col min="5377" max="5377" width="8.7109375" style="184" customWidth="1"/>
    <col min="5378" max="5378" width="36.28515625" style="184" customWidth="1"/>
    <col min="5379" max="5379" width="8.7109375" style="184" customWidth="1"/>
    <col min="5380" max="5380" width="10.85546875" style="184" customWidth="1"/>
    <col min="5381" max="5381" width="15" style="184" customWidth="1"/>
    <col min="5382" max="5382" width="17.140625" style="184" customWidth="1"/>
    <col min="5383" max="5383" width="4.7109375" style="184" customWidth="1"/>
    <col min="5384" max="5384" width="19" style="184" customWidth="1"/>
    <col min="5385" max="5385" width="11.140625" style="184"/>
    <col min="5386" max="5386" width="32.85546875" style="184" customWidth="1"/>
    <col min="5387" max="5387" width="37" style="184" customWidth="1"/>
    <col min="5388" max="5388" width="36.7109375" style="184" customWidth="1"/>
    <col min="5389" max="5389" width="11.140625" style="184"/>
    <col min="5390" max="5390" width="53.140625" style="184" customWidth="1"/>
    <col min="5391" max="5391" width="11.140625" style="184"/>
    <col min="5392" max="5392" width="14.42578125" style="184" customWidth="1"/>
    <col min="5393" max="5632" width="11.140625" style="184"/>
    <col min="5633" max="5633" width="8.7109375" style="184" customWidth="1"/>
    <col min="5634" max="5634" width="36.28515625" style="184" customWidth="1"/>
    <col min="5635" max="5635" width="8.7109375" style="184" customWidth="1"/>
    <col min="5636" max="5636" width="10.85546875" style="184" customWidth="1"/>
    <col min="5637" max="5637" width="15" style="184" customWidth="1"/>
    <col min="5638" max="5638" width="17.140625" style="184" customWidth="1"/>
    <col min="5639" max="5639" width="4.7109375" style="184" customWidth="1"/>
    <col min="5640" max="5640" width="19" style="184" customWidth="1"/>
    <col min="5641" max="5641" width="11.140625" style="184"/>
    <col min="5642" max="5642" width="32.85546875" style="184" customWidth="1"/>
    <col min="5643" max="5643" width="37" style="184" customWidth="1"/>
    <col min="5644" max="5644" width="36.7109375" style="184" customWidth="1"/>
    <col min="5645" max="5645" width="11.140625" style="184"/>
    <col min="5646" max="5646" width="53.140625" style="184" customWidth="1"/>
    <col min="5647" max="5647" width="11.140625" style="184"/>
    <col min="5648" max="5648" width="14.42578125" style="184" customWidth="1"/>
    <col min="5649" max="5888" width="11.140625" style="184"/>
    <col min="5889" max="5889" width="8.7109375" style="184" customWidth="1"/>
    <col min="5890" max="5890" width="36.28515625" style="184" customWidth="1"/>
    <col min="5891" max="5891" width="8.7109375" style="184" customWidth="1"/>
    <col min="5892" max="5892" width="10.85546875" style="184" customWidth="1"/>
    <col min="5893" max="5893" width="15" style="184" customWidth="1"/>
    <col min="5894" max="5894" width="17.140625" style="184" customWidth="1"/>
    <col min="5895" max="5895" width="4.7109375" style="184" customWidth="1"/>
    <col min="5896" max="5896" width="19" style="184" customWidth="1"/>
    <col min="5897" max="5897" width="11.140625" style="184"/>
    <col min="5898" max="5898" width="32.85546875" style="184" customWidth="1"/>
    <col min="5899" max="5899" width="37" style="184" customWidth="1"/>
    <col min="5900" max="5900" width="36.7109375" style="184" customWidth="1"/>
    <col min="5901" max="5901" width="11.140625" style="184"/>
    <col min="5902" max="5902" width="53.140625" style="184" customWidth="1"/>
    <col min="5903" max="5903" width="11.140625" style="184"/>
    <col min="5904" max="5904" width="14.42578125" style="184" customWidth="1"/>
    <col min="5905" max="6144" width="11.140625" style="184"/>
    <col min="6145" max="6145" width="8.7109375" style="184" customWidth="1"/>
    <col min="6146" max="6146" width="36.28515625" style="184" customWidth="1"/>
    <col min="6147" max="6147" width="8.7109375" style="184" customWidth="1"/>
    <col min="6148" max="6148" width="10.85546875" style="184" customWidth="1"/>
    <col min="6149" max="6149" width="15" style="184" customWidth="1"/>
    <col min="6150" max="6150" width="17.140625" style="184" customWidth="1"/>
    <col min="6151" max="6151" width="4.7109375" style="184" customWidth="1"/>
    <col min="6152" max="6152" width="19" style="184" customWidth="1"/>
    <col min="6153" max="6153" width="11.140625" style="184"/>
    <col min="6154" max="6154" width="32.85546875" style="184" customWidth="1"/>
    <col min="6155" max="6155" width="37" style="184" customWidth="1"/>
    <col min="6156" max="6156" width="36.7109375" style="184" customWidth="1"/>
    <col min="6157" max="6157" width="11.140625" style="184"/>
    <col min="6158" max="6158" width="53.140625" style="184" customWidth="1"/>
    <col min="6159" max="6159" width="11.140625" style="184"/>
    <col min="6160" max="6160" width="14.42578125" style="184" customWidth="1"/>
    <col min="6161" max="6400" width="11.140625" style="184"/>
    <col min="6401" max="6401" width="8.7109375" style="184" customWidth="1"/>
    <col min="6402" max="6402" width="36.28515625" style="184" customWidth="1"/>
    <col min="6403" max="6403" width="8.7109375" style="184" customWidth="1"/>
    <col min="6404" max="6404" width="10.85546875" style="184" customWidth="1"/>
    <col min="6405" max="6405" width="15" style="184" customWidth="1"/>
    <col min="6406" max="6406" width="17.140625" style="184" customWidth="1"/>
    <col min="6407" max="6407" width="4.7109375" style="184" customWidth="1"/>
    <col min="6408" max="6408" width="19" style="184" customWidth="1"/>
    <col min="6409" max="6409" width="11.140625" style="184"/>
    <col min="6410" max="6410" width="32.85546875" style="184" customWidth="1"/>
    <col min="6411" max="6411" width="37" style="184" customWidth="1"/>
    <col min="6412" max="6412" width="36.7109375" style="184" customWidth="1"/>
    <col min="6413" max="6413" width="11.140625" style="184"/>
    <col min="6414" max="6414" width="53.140625" style="184" customWidth="1"/>
    <col min="6415" max="6415" width="11.140625" style="184"/>
    <col min="6416" max="6416" width="14.42578125" style="184" customWidth="1"/>
    <col min="6417" max="6656" width="11.140625" style="184"/>
    <col min="6657" max="6657" width="8.7109375" style="184" customWidth="1"/>
    <col min="6658" max="6658" width="36.28515625" style="184" customWidth="1"/>
    <col min="6659" max="6659" width="8.7109375" style="184" customWidth="1"/>
    <col min="6660" max="6660" width="10.85546875" style="184" customWidth="1"/>
    <col min="6661" max="6661" width="15" style="184" customWidth="1"/>
    <col min="6662" max="6662" width="17.140625" style="184" customWidth="1"/>
    <col min="6663" max="6663" width="4.7109375" style="184" customWidth="1"/>
    <col min="6664" max="6664" width="19" style="184" customWidth="1"/>
    <col min="6665" max="6665" width="11.140625" style="184"/>
    <col min="6666" max="6666" width="32.85546875" style="184" customWidth="1"/>
    <col min="6667" max="6667" width="37" style="184" customWidth="1"/>
    <col min="6668" max="6668" width="36.7109375" style="184" customWidth="1"/>
    <col min="6669" max="6669" width="11.140625" style="184"/>
    <col min="6670" max="6670" width="53.140625" style="184" customWidth="1"/>
    <col min="6671" max="6671" width="11.140625" style="184"/>
    <col min="6672" max="6672" width="14.42578125" style="184" customWidth="1"/>
    <col min="6673" max="6912" width="11.140625" style="184"/>
    <col min="6913" max="6913" width="8.7109375" style="184" customWidth="1"/>
    <col min="6914" max="6914" width="36.28515625" style="184" customWidth="1"/>
    <col min="6915" max="6915" width="8.7109375" style="184" customWidth="1"/>
    <col min="6916" max="6916" width="10.85546875" style="184" customWidth="1"/>
    <col min="6917" max="6917" width="15" style="184" customWidth="1"/>
    <col min="6918" max="6918" width="17.140625" style="184" customWidth="1"/>
    <col min="6919" max="6919" width="4.7109375" style="184" customWidth="1"/>
    <col min="6920" max="6920" width="19" style="184" customWidth="1"/>
    <col min="6921" max="6921" width="11.140625" style="184"/>
    <col min="6922" max="6922" width="32.85546875" style="184" customWidth="1"/>
    <col min="6923" max="6923" width="37" style="184" customWidth="1"/>
    <col min="6924" max="6924" width="36.7109375" style="184" customWidth="1"/>
    <col min="6925" max="6925" width="11.140625" style="184"/>
    <col min="6926" max="6926" width="53.140625" style="184" customWidth="1"/>
    <col min="6927" max="6927" width="11.140625" style="184"/>
    <col min="6928" max="6928" width="14.42578125" style="184" customWidth="1"/>
    <col min="6929" max="7168" width="11.140625" style="184"/>
    <col min="7169" max="7169" width="8.7109375" style="184" customWidth="1"/>
    <col min="7170" max="7170" width="36.28515625" style="184" customWidth="1"/>
    <col min="7171" max="7171" width="8.7109375" style="184" customWidth="1"/>
    <col min="7172" max="7172" width="10.85546875" style="184" customWidth="1"/>
    <col min="7173" max="7173" width="15" style="184" customWidth="1"/>
    <col min="7174" max="7174" width="17.140625" style="184" customWidth="1"/>
    <col min="7175" max="7175" width="4.7109375" style="184" customWidth="1"/>
    <col min="7176" max="7176" width="19" style="184" customWidth="1"/>
    <col min="7177" max="7177" width="11.140625" style="184"/>
    <col min="7178" max="7178" width="32.85546875" style="184" customWidth="1"/>
    <col min="7179" max="7179" width="37" style="184" customWidth="1"/>
    <col min="7180" max="7180" width="36.7109375" style="184" customWidth="1"/>
    <col min="7181" max="7181" width="11.140625" style="184"/>
    <col min="7182" max="7182" width="53.140625" style="184" customWidth="1"/>
    <col min="7183" max="7183" width="11.140625" style="184"/>
    <col min="7184" max="7184" width="14.42578125" style="184" customWidth="1"/>
    <col min="7185" max="7424" width="11.140625" style="184"/>
    <col min="7425" max="7425" width="8.7109375" style="184" customWidth="1"/>
    <col min="7426" max="7426" width="36.28515625" style="184" customWidth="1"/>
    <col min="7427" max="7427" width="8.7109375" style="184" customWidth="1"/>
    <col min="7428" max="7428" width="10.85546875" style="184" customWidth="1"/>
    <col min="7429" max="7429" width="15" style="184" customWidth="1"/>
    <col min="7430" max="7430" width="17.140625" style="184" customWidth="1"/>
    <col min="7431" max="7431" width="4.7109375" style="184" customWidth="1"/>
    <col min="7432" max="7432" width="19" style="184" customWidth="1"/>
    <col min="7433" max="7433" width="11.140625" style="184"/>
    <col min="7434" max="7434" width="32.85546875" style="184" customWidth="1"/>
    <col min="7435" max="7435" width="37" style="184" customWidth="1"/>
    <col min="7436" max="7436" width="36.7109375" style="184" customWidth="1"/>
    <col min="7437" max="7437" width="11.140625" style="184"/>
    <col min="7438" max="7438" width="53.140625" style="184" customWidth="1"/>
    <col min="7439" max="7439" width="11.140625" style="184"/>
    <col min="7440" max="7440" width="14.42578125" style="184" customWidth="1"/>
    <col min="7441" max="7680" width="11.140625" style="184"/>
    <col min="7681" max="7681" width="8.7109375" style="184" customWidth="1"/>
    <col min="7682" max="7682" width="36.28515625" style="184" customWidth="1"/>
    <col min="7683" max="7683" width="8.7109375" style="184" customWidth="1"/>
    <col min="7684" max="7684" width="10.85546875" style="184" customWidth="1"/>
    <col min="7685" max="7685" width="15" style="184" customWidth="1"/>
    <col min="7686" max="7686" width="17.140625" style="184" customWidth="1"/>
    <col min="7687" max="7687" width="4.7109375" style="184" customWidth="1"/>
    <col min="7688" max="7688" width="19" style="184" customWidth="1"/>
    <col min="7689" max="7689" width="11.140625" style="184"/>
    <col min="7690" max="7690" width="32.85546875" style="184" customWidth="1"/>
    <col min="7691" max="7691" width="37" style="184" customWidth="1"/>
    <col min="7692" max="7692" width="36.7109375" style="184" customWidth="1"/>
    <col min="7693" max="7693" width="11.140625" style="184"/>
    <col min="7694" max="7694" width="53.140625" style="184" customWidth="1"/>
    <col min="7695" max="7695" width="11.140625" style="184"/>
    <col min="7696" max="7696" width="14.42578125" style="184" customWidth="1"/>
    <col min="7697" max="7936" width="11.140625" style="184"/>
    <col min="7937" max="7937" width="8.7109375" style="184" customWidth="1"/>
    <col min="7938" max="7938" width="36.28515625" style="184" customWidth="1"/>
    <col min="7939" max="7939" width="8.7109375" style="184" customWidth="1"/>
    <col min="7940" max="7940" width="10.85546875" style="184" customWidth="1"/>
    <col min="7941" max="7941" width="15" style="184" customWidth="1"/>
    <col min="7942" max="7942" width="17.140625" style="184" customWidth="1"/>
    <col min="7943" max="7943" width="4.7109375" style="184" customWidth="1"/>
    <col min="7944" max="7944" width="19" style="184" customWidth="1"/>
    <col min="7945" max="7945" width="11.140625" style="184"/>
    <col min="7946" max="7946" width="32.85546875" style="184" customWidth="1"/>
    <col min="7947" max="7947" width="37" style="184" customWidth="1"/>
    <col min="7948" max="7948" width="36.7109375" style="184" customWidth="1"/>
    <col min="7949" max="7949" width="11.140625" style="184"/>
    <col min="7950" max="7950" width="53.140625" style="184" customWidth="1"/>
    <col min="7951" max="7951" width="11.140625" style="184"/>
    <col min="7952" max="7952" width="14.42578125" style="184" customWidth="1"/>
    <col min="7953" max="8192" width="11.140625" style="184"/>
    <col min="8193" max="8193" width="8.7109375" style="184" customWidth="1"/>
    <col min="8194" max="8194" width="36.28515625" style="184" customWidth="1"/>
    <col min="8195" max="8195" width="8.7109375" style="184" customWidth="1"/>
    <col min="8196" max="8196" width="10.85546875" style="184" customWidth="1"/>
    <col min="8197" max="8197" width="15" style="184" customWidth="1"/>
    <col min="8198" max="8198" width="17.140625" style="184" customWidth="1"/>
    <col min="8199" max="8199" width="4.7109375" style="184" customWidth="1"/>
    <col min="8200" max="8200" width="19" style="184" customWidth="1"/>
    <col min="8201" max="8201" width="11.140625" style="184"/>
    <col min="8202" max="8202" width="32.85546875" style="184" customWidth="1"/>
    <col min="8203" max="8203" width="37" style="184" customWidth="1"/>
    <col min="8204" max="8204" width="36.7109375" style="184" customWidth="1"/>
    <col min="8205" max="8205" width="11.140625" style="184"/>
    <col min="8206" max="8206" width="53.140625" style="184" customWidth="1"/>
    <col min="8207" max="8207" width="11.140625" style="184"/>
    <col min="8208" max="8208" width="14.42578125" style="184" customWidth="1"/>
    <col min="8209" max="8448" width="11.140625" style="184"/>
    <col min="8449" max="8449" width="8.7109375" style="184" customWidth="1"/>
    <col min="8450" max="8450" width="36.28515625" style="184" customWidth="1"/>
    <col min="8451" max="8451" width="8.7109375" style="184" customWidth="1"/>
    <col min="8452" max="8452" width="10.85546875" style="184" customWidth="1"/>
    <col min="8453" max="8453" width="15" style="184" customWidth="1"/>
    <col min="8454" max="8454" width="17.140625" style="184" customWidth="1"/>
    <col min="8455" max="8455" width="4.7109375" style="184" customWidth="1"/>
    <col min="8456" max="8456" width="19" style="184" customWidth="1"/>
    <col min="8457" max="8457" width="11.140625" style="184"/>
    <col min="8458" max="8458" width="32.85546875" style="184" customWidth="1"/>
    <col min="8459" max="8459" width="37" style="184" customWidth="1"/>
    <col min="8460" max="8460" width="36.7109375" style="184" customWidth="1"/>
    <col min="8461" max="8461" width="11.140625" style="184"/>
    <col min="8462" max="8462" width="53.140625" style="184" customWidth="1"/>
    <col min="8463" max="8463" width="11.140625" style="184"/>
    <col min="8464" max="8464" width="14.42578125" style="184" customWidth="1"/>
    <col min="8465" max="8704" width="11.140625" style="184"/>
    <col min="8705" max="8705" width="8.7109375" style="184" customWidth="1"/>
    <col min="8706" max="8706" width="36.28515625" style="184" customWidth="1"/>
    <col min="8707" max="8707" width="8.7109375" style="184" customWidth="1"/>
    <col min="8708" max="8708" width="10.85546875" style="184" customWidth="1"/>
    <col min="8709" max="8709" width="15" style="184" customWidth="1"/>
    <col min="8710" max="8710" width="17.140625" style="184" customWidth="1"/>
    <col min="8711" max="8711" width="4.7109375" style="184" customWidth="1"/>
    <col min="8712" max="8712" width="19" style="184" customWidth="1"/>
    <col min="8713" max="8713" width="11.140625" style="184"/>
    <col min="8714" max="8714" width="32.85546875" style="184" customWidth="1"/>
    <col min="8715" max="8715" width="37" style="184" customWidth="1"/>
    <col min="8716" max="8716" width="36.7109375" style="184" customWidth="1"/>
    <col min="8717" max="8717" width="11.140625" style="184"/>
    <col min="8718" max="8718" width="53.140625" style="184" customWidth="1"/>
    <col min="8719" max="8719" width="11.140625" style="184"/>
    <col min="8720" max="8720" width="14.42578125" style="184" customWidth="1"/>
    <col min="8721" max="8960" width="11.140625" style="184"/>
    <col min="8961" max="8961" width="8.7109375" style="184" customWidth="1"/>
    <col min="8962" max="8962" width="36.28515625" style="184" customWidth="1"/>
    <col min="8963" max="8963" width="8.7109375" style="184" customWidth="1"/>
    <col min="8964" max="8964" width="10.85546875" style="184" customWidth="1"/>
    <col min="8965" max="8965" width="15" style="184" customWidth="1"/>
    <col min="8966" max="8966" width="17.140625" style="184" customWidth="1"/>
    <col min="8967" max="8967" width="4.7109375" style="184" customWidth="1"/>
    <col min="8968" max="8968" width="19" style="184" customWidth="1"/>
    <col min="8969" max="8969" width="11.140625" style="184"/>
    <col min="8970" max="8970" width="32.85546875" style="184" customWidth="1"/>
    <col min="8971" max="8971" width="37" style="184" customWidth="1"/>
    <col min="8972" max="8972" width="36.7109375" style="184" customWidth="1"/>
    <col min="8973" max="8973" width="11.140625" style="184"/>
    <col min="8974" max="8974" width="53.140625" style="184" customWidth="1"/>
    <col min="8975" max="8975" width="11.140625" style="184"/>
    <col min="8976" max="8976" width="14.42578125" style="184" customWidth="1"/>
    <col min="8977" max="9216" width="11.140625" style="184"/>
    <col min="9217" max="9217" width="8.7109375" style="184" customWidth="1"/>
    <col min="9218" max="9218" width="36.28515625" style="184" customWidth="1"/>
    <col min="9219" max="9219" width="8.7109375" style="184" customWidth="1"/>
    <col min="9220" max="9220" width="10.85546875" style="184" customWidth="1"/>
    <col min="9221" max="9221" width="15" style="184" customWidth="1"/>
    <col min="9222" max="9222" width="17.140625" style="184" customWidth="1"/>
    <col min="9223" max="9223" width="4.7109375" style="184" customWidth="1"/>
    <col min="9224" max="9224" width="19" style="184" customWidth="1"/>
    <col min="9225" max="9225" width="11.140625" style="184"/>
    <col min="9226" max="9226" width="32.85546875" style="184" customWidth="1"/>
    <col min="9227" max="9227" width="37" style="184" customWidth="1"/>
    <col min="9228" max="9228" width="36.7109375" style="184" customWidth="1"/>
    <col min="9229" max="9229" width="11.140625" style="184"/>
    <col min="9230" max="9230" width="53.140625" style="184" customWidth="1"/>
    <col min="9231" max="9231" width="11.140625" style="184"/>
    <col min="9232" max="9232" width="14.42578125" style="184" customWidth="1"/>
    <col min="9233" max="9472" width="11.140625" style="184"/>
    <col min="9473" max="9473" width="8.7109375" style="184" customWidth="1"/>
    <col min="9474" max="9474" width="36.28515625" style="184" customWidth="1"/>
    <col min="9475" max="9475" width="8.7109375" style="184" customWidth="1"/>
    <col min="9476" max="9476" width="10.85546875" style="184" customWidth="1"/>
    <col min="9477" max="9477" width="15" style="184" customWidth="1"/>
    <col min="9478" max="9478" width="17.140625" style="184" customWidth="1"/>
    <col min="9479" max="9479" width="4.7109375" style="184" customWidth="1"/>
    <col min="9480" max="9480" width="19" style="184" customWidth="1"/>
    <col min="9481" max="9481" width="11.140625" style="184"/>
    <col min="9482" max="9482" width="32.85546875" style="184" customWidth="1"/>
    <col min="9483" max="9483" width="37" style="184" customWidth="1"/>
    <col min="9484" max="9484" width="36.7109375" style="184" customWidth="1"/>
    <col min="9485" max="9485" width="11.140625" style="184"/>
    <col min="9486" max="9486" width="53.140625" style="184" customWidth="1"/>
    <col min="9487" max="9487" width="11.140625" style="184"/>
    <col min="9488" max="9488" width="14.42578125" style="184" customWidth="1"/>
    <col min="9489" max="9728" width="11.140625" style="184"/>
    <col min="9729" max="9729" width="8.7109375" style="184" customWidth="1"/>
    <col min="9730" max="9730" width="36.28515625" style="184" customWidth="1"/>
    <col min="9731" max="9731" width="8.7109375" style="184" customWidth="1"/>
    <col min="9732" max="9732" width="10.85546875" style="184" customWidth="1"/>
    <col min="9733" max="9733" width="15" style="184" customWidth="1"/>
    <col min="9734" max="9734" width="17.140625" style="184" customWidth="1"/>
    <col min="9735" max="9735" width="4.7109375" style="184" customWidth="1"/>
    <col min="9736" max="9736" width="19" style="184" customWidth="1"/>
    <col min="9737" max="9737" width="11.140625" style="184"/>
    <col min="9738" max="9738" width="32.85546875" style="184" customWidth="1"/>
    <col min="9739" max="9739" width="37" style="184" customWidth="1"/>
    <col min="9740" max="9740" width="36.7109375" style="184" customWidth="1"/>
    <col min="9741" max="9741" width="11.140625" style="184"/>
    <col min="9742" max="9742" width="53.140625" style="184" customWidth="1"/>
    <col min="9743" max="9743" width="11.140625" style="184"/>
    <col min="9744" max="9744" width="14.42578125" style="184" customWidth="1"/>
    <col min="9745" max="9984" width="11.140625" style="184"/>
    <col min="9985" max="9985" width="8.7109375" style="184" customWidth="1"/>
    <col min="9986" max="9986" width="36.28515625" style="184" customWidth="1"/>
    <col min="9987" max="9987" width="8.7109375" style="184" customWidth="1"/>
    <col min="9988" max="9988" width="10.85546875" style="184" customWidth="1"/>
    <col min="9989" max="9989" width="15" style="184" customWidth="1"/>
    <col min="9990" max="9990" width="17.140625" style="184" customWidth="1"/>
    <col min="9991" max="9991" width="4.7109375" style="184" customWidth="1"/>
    <col min="9992" max="9992" width="19" style="184" customWidth="1"/>
    <col min="9993" max="9993" width="11.140625" style="184"/>
    <col min="9994" max="9994" width="32.85546875" style="184" customWidth="1"/>
    <col min="9995" max="9995" width="37" style="184" customWidth="1"/>
    <col min="9996" max="9996" width="36.7109375" style="184" customWidth="1"/>
    <col min="9997" max="9997" width="11.140625" style="184"/>
    <col min="9998" max="9998" width="53.140625" style="184" customWidth="1"/>
    <col min="9999" max="9999" width="11.140625" style="184"/>
    <col min="10000" max="10000" width="14.42578125" style="184" customWidth="1"/>
    <col min="10001" max="10240" width="11.140625" style="184"/>
    <col min="10241" max="10241" width="8.7109375" style="184" customWidth="1"/>
    <col min="10242" max="10242" width="36.28515625" style="184" customWidth="1"/>
    <col min="10243" max="10243" width="8.7109375" style="184" customWidth="1"/>
    <col min="10244" max="10244" width="10.85546875" style="184" customWidth="1"/>
    <col min="10245" max="10245" width="15" style="184" customWidth="1"/>
    <col min="10246" max="10246" width="17.140625" style="184" customWidth="1"/>
    <col min="10247" max="10247" width="4.7109375" style="184" customWidth="1"/>
    <col min="10248" max="10248" width="19" style="184" customWidth="1"/>
    <col min="10249" max="10249" width="11.140625" style="184"/>
    <col min="10250" max="10250" width="32.85546875" style="184" customWidth="1"/>
    <col min="10251" max="10251" width="37" style="184" customWidth="1"/>
    <col min="10252" max="10252" width="36.7109375" style="184" customWidth="1"/>
    <col min="10253" max="10253" width="11.140625" style="184"/>
    <col min="10254" max="10254" width="53.140625" style="184" customWidth="1"/>
    <col min="10255" max="10255" width="11.140625" style="184"/>
    <col min="10256" max="10256" width="14.42578125" style="184" customWidth="1"/>
    <col min="10257" max="10496" width="11.140625" style="184"/>
    <col min="10497" max="10497" width="8.7109375" style="184" customWidth="1"/>
    <col min="10498" max="10498" width="36.28515625" style="184" customWidth="1"/>
    <col min="10499" max="10499" width="8.7109375" style="184" customWidth="1"/>
    <col min="10500" max="10500" width="10.85546875" style="184" customWidth="1"/>
    <col min="10501" max="10501" width="15" style="184" customWidth="1"/>
    <col min="10502" max="10502" width="17.140625" style="184" customWidth="1"/>
    <col min="10503" max="10503" width="4.7109375" style="184" customWidth="1"/>
    <col min="10504" max="10504" width="19" style="184" customWidth="1"/>
    <col min="10505" max="10505" width="11.140625" style="184"/>
    <col min="10506" max="10506" width="32.85546875" style="184" customWidth="1"/>
    <col min="10507" max="10507" width="37" style="184" customWidth="1"/>
    <col min="10508" max="10508" width="36.7109375" style="184" customWidth="1"/>
    <col min="10509" max="10509" width="11.140625" style="184"/>
    <col min="10510" max="10510" width="53.140625" style="184" customWidth="1"/>
    <col min="10511" max="10511" width="11.140625" style="184"/>
    <col min="10512" max="10512" width="14.42578125" style="184" customWidth="1"/>
    <col min="10513" max="10752" width="11.140625" style="184"/>
    <col min="10753" max="10753" width="8.7109375" style="184" customWidth="1"/>
    <col min="10754" max="10754" width="36.28515625" style="184" customWidth="1"/>
    <col min="10755" max="10755" width="8.7109375" style="184" customWidth="1"/>
    <col min="10756" max="10756" width="10.85546875" style="184" customWidth="1"/>
    <col min="10757" max="10757" width="15" style="184" customWidth="1"/>
    <col min="10758" max="10758" width="17.140625" style="184" customWidth="1"/>
    <col min="10759" max="10759" width="4.7109375" style="184" customWidth="1"/>
    <col min="10760" max="10760" width="19" style="184" customWidth="1"/>
    <col min="10761" max="10761" width="11.140625" style="184"/>
    <col min="10762" max="10762" width="32.85546875" style="184" customWidth="1"/>
    <col min="10763" max="10763" width="37" style="184" customWidth="1"/>
    <col min="10764" max="10764" width="36.7109375" style="184" customWidth="1"/>
    <col min="10765" max="10765" width="11.140625" style="184"/>
    <col min="10766" max="10766" width="53.140625" style="184" customWidth="1"/>
    <col min="10767" max="10767" width="11.140625" style="184"/>
    <col min="10768" max="10768" width="14.42578125" style="184" customWidth="1"/>
    <col min="10769" max="11008" width="11.140625" style="184"/>
    <col min="11009" max="11009" width="8.7109375" style="184" customWidth="1"/>
    <col min="11010" max="11010" width="36.28515625" style="184" customWidth="1"/>
    <col min="11011" max="11011" width="8.7109375" style="184" customWidth="1"/>
    <col min="11012" max="11012" width="10.85546875" style="184" customWidth="1"/>
    <col min="11013" max="11013" width="15" style="184" customWidth="1"/>
    <col min="11014" max="11014" width="17.140625" style="184" customWidth="1"/>
    <col min="11015" max="11015" width="4.7109375" style="184" customWidth="1"/>
    <col min="11016" max="11016" width="19" style="184" customWidth="1"/>
    <col min="11017" max="11017" width="11.140625" style="184"/>
    <col min="11018" max="11018" width="32.85546875" style="184" customWidth="1"/>
    <col min="11019" max="11019" width="37" style="184" customWidth="1"/>
    <col min="11020" max="11020" width="36.7109375" style="184" customWidth="1"/>
    <col min="11021" max="11021" width="11.140625" style="184"/>
    <col min="11022" max="11022" width="53.140625" style="184" customWidth="1"/>
    <col min="11023" max="11023" width="11.140625" style="184"/>
    <col min="11024" max="11024" width="14.42578125" style="184" customWidth="1"/>
    <col min="11025" max="11264" width="11.140625" style="184"/>
    <col min="11265" max="11265" width="8.7109375" style="184" customWidth="1"/>
    <col min="11266" max="11266" width="36.28515625" style="184" customWidth="1"/>
    <col min="11267" max="11267" width="8.7109375" style="184" customWidth="1"/>
    <col min="11268" max="11268" width="10.85546875" style="184" customWidth="1"/>
    <col min="11269" max="11269" width="15" style="184" customWidth="1"/>
    <col min="11270" max="11270" width="17.140625" style="184" customWidth="1"/>
    <col min="11271" max="11271" width="4.7109375" style="184" customWidth="1"/>
    <col min="11272" max="11272" width="19" style="184" customWidth="1"/>
    <col min="11273" max="11273" width="11.140625" style="184"/>
    <col min="11274" max="11274" width="32.85546875" style="184" customWidth="1"/>
    <col min="11275" max="11275" width="37" style="184" customWidth="1"/>
    <col min="11276" max="11276" width="36.7109375" style="184" customWidth="1"/>
    <col min="11277" max="11277" width="11.140625" style="184"/>
    <col min="11278" max="11278" width="53.140625" style="184" customWidth="1"/>
    <col min="11279" max="11279" width="11.140625" style="184"/>
    <col min="11280" max="11280" width="14.42578125" style="184" customWidth="1"/>
    <col min="11281" max="11520" width="11.140625" style="184"/>
    <col min="11521" max="11521" width="8.7109375" style="184" customWidth="1"/>
    <col min="11522" max="11522" width="36.28515625" style="184" customWidth="1"/>
    <col min="11523" max="11523" width="8.7109375" style="184" customWidth="1"/>
    <col min="11524" max="11524" width="10.85546875" style="184" customWidth="1"/>
    <col min="11525" max="11525" width="15" style="184" customWidth="1"/>
    <col min="11526" max="11526" width="17.140625" style="184" customWidth="1"/>
    <col min="11527" max="11527" width="4.7109375" style="184" customWidth="1"/>
    <col min="11528" max="11528" width="19" style="184" customWidth="1"/>
    <col min="11529" max="11529" width="11.140625" style="184"/>
    <col min="11530" max="11530" width="32.85546875" style="184" customWidth="1"/>
    <col min="11531" max="11531" width="37" style="184" customWidth="1"/>
    <col min="11532" max="11532" width="36.7109375" style="184" customWidth="1"/>
    <col min="11533" max="11533" width="11.140625" style="184"/>
    <col min="11534" max="11534" width="53.140625" style="184" customWidth="1"/>
    <col min="11535" max="11535" width="11.140625" style="184"/>
    <col min="11536" max="11536" width="14.42578125" style="184" customWidth="1"/>
    <col min="11537" max="11776" width="11.140625" style="184"/>
    <col min="11777" max="11777" width="8.7109375" style="184" customWidth="1"/>
    <col min="11778" max="11778" width="36.28515625" style="184" customWidth="1"/>
    <col min="11779" max="11779" width="8.7109375" style="184" customWidth="1"/>
    <col min="11780" max="11780" width="10.85546875" style="184" customWidth="1"/>
    <col min="11781" max="11781" width="15" style="184" customWidth="1"/>
    <col min="11782" max="11782" width="17.140625" style="184" customWidth="1"/>
    <col min="11783" max="11783" width="4.7109375" style="184" customWidth="1"/>
    <col min="11784" max="11784" width="19" style="184" customWidth="1"/>
    <col min="11785" max="11785" width="11.140625" style="184"/>
    <col min="11786" max="11786" width="32.85546875" style="184" customWidth="1"/>
    <col min="11787" max="11787" width="37" style="184" customWidth="1"/>
    <col min="11788" max="11788" width="36.7109375" style="184" customWidth="1"/>
    <col min="11789" max="11789" width="11.140625" style="184"/>
    <col min="11790" max="11790" width="53.140625" style="184" customWidth="1"/>
    <col min="11791" max="11791" width="11.140625" style="184"/>
    <col min="11792" max="11792" width="14.42578125" style="184" customWidth="1"/>
    <col min="11793" max="12032" width="11.140625" style="184"/>
    <col min="12033" max="12033" width="8.7109375" style="184" customWidth="1"/>
    <col min="12034" max="12034" width="36.28515625" style="184" customWidth="1"/>
    <col min="12035" max="12035" width="8.7109375" style="184" customWidth="1"/>
    <col min="12036" max="12036" width="10.85546875" style="184" customWidth="1"/>
    <col min="12037" max="12037" width="15" style="184" customWidth="1"/>
    <col min="12038" max="12038" width="17.140625" style="184" customWidth="1"/>
    <col min="12039" max="12039" width="4.7109375" style="184" customWidth="1"/>
    <col min="12040" max="12040" width="19" style="184" customWidth="1"/>
    <col min="12041" max="12041" width="11.140625" style="184"/>
    <col min="12042" max="12042" width="32.85546875" style="184" customWidth="1"/>
    <col min="12043" max="12043" width="37" style="184" customWidth="1"/>
    <col min="12044" max="12044" width="36.7109375" style="184" customWidth="1"/>
    <col min="12045" max="12045" width="11.140625" style="184"/>
    <col min="12046" max="12046" width="53.140625" style="184" customWidth="1"/>
    <col min="12047" max="12047" width="11.140625" style="184"/>
    <col min="12048" max="12048" width="14.42578125" style="184" customWidth="1"/>
    <col min="12049" max="12288" width="11.140625" style="184"/>
    <col min="12289" max="12289" width="8.7109375" style="184" customWidth="1"/>
    <col min="12290" max="12290" width="36.28515625" style="184" customWidth="1"/>
    <col min="12291" max="12291" width="8.7109375" style="184" customWidth="1"/>
    <col min="12292" max="12292" width="10.85546875" style="184" customWidth="1"/>
    <col min="12293" max="12293" width="15" style="184" customWidth="1"/>
    <col min="12294" max="12294" width="17.140625" style="184" customWidth="1"/>
    <col min="12295" max="12295" width="4.7109375" style="184" customWidth="1"/>
    <col min="12296" max="12296" width="19" style="184" customWidth="1"/>
    <col min="12297" max="12297" width="11.140625" style="184"/>
    <col min="12298" max="12298" width="32.85546875" style="184" customWidth="1"/>
    <col min="12299" max="12299" width="37" style="184" customWidth="1"/>
    <col min="12300" max="12300" width="36.7109375" style="184" customWidth="1"/>
    <col min="12301" max="12301" width="11.140625" style="184"/>
    <col min="12302" max="12302" width="53.140625" style="184" customWidth="1"/>
    <col min="12303" max="12303" width="11.140625" style="184"/>
    <col min="12304" max="12304" width="14.42578125" style="184" customWidth="1"/>
    <col min="12305" max="12544" width="11.140625" style="184"/>
    <col min="12545" max="12545" width="8.7109375" style="184" customWidth="1"/>
    <col min="12546" max="12546" width="36.28515625" style="184" customWidth="1"/>
    <col min="12547" max="12547" width="8.7109375" style="184" customWidth="1"/>
    <col min="12548" max="12548" width="10.85546875" style="184" customWidth="1"/>
    <col min="12549" max="12549" width="15" style="184" customWidth="1"/>
    <col min="12550" max="12550" width="17.140625" style="184" customWidth="1"/>
    <col min="12551" max="12551" width="4.7109375" style="184" customWidth="1"/>
    <col min="12552" max="12552" width="19" style="184" customWidth="1"/>
    <col min="12553" max="12553" width="11.140625" style="184"/>
    <col min="12554" max="12554" width="32.85546875" style="184" customWidth="1"/>
    <col min="12555" max="12555" width="37" style="184" customWidth="1"/>
    <col min="12556" max="12556" width="36.7109375" style="184" customWidth="1"/>
    <col min="12557" max="12557" width="11.140625" style="184"/>
    <col min="12558" max="12558" width="53.140625" style="184" customWidth="1"/>
    <col min="12559" max="12559" width="11.140625" style="184"/>
    <col min="12560" max="12560" width="14.42578125" style="184" customWidth="1"/>
    <col min="12561" max="12800" width="11.140625" style="184"/>
    <col min="12801" max="12801" width="8.7109375" style="184" customWidth="1"/>
    <col min="12802" max="12802" width="36.28515625" style="184" customWidth="1"/>
    <col min="12803" max="12803" width="8.7109375" style="184" customWidth="1"/>
    <col min="12804" max="12804" width="10.85546875" style="184" customWidth="1"/>
    <col min="12805" max="12805" width="15" style="184" customWidth="1"/>
    <col min="12806" max="12806" width="17.140625" style="184" customWidth="1"/>
    <col min="12807" max="12807" width="4.7109375" style="184" customWidth="1"/>
    <col min="12808" max="12808" width="19" style="184" customWidth="1"/>
    <col min="12809" max="12809" width="11.140625" style="184"/>
    <col min="12810" max="12810" width="32.85546875" style="184" customWidth="1"/>
    <col min="12811" max="12811" width="37" style="184" customWidth="1"/>
    <col min="12812" max="12812" width="36.7109375" style="184" customWidth="1"/>
    <col min="12813" max="12813" width="11.140625" style="184"/>
    <col min="12814" max="12814" width="53.140625" style="184" customWidth="1"/>
    <col min="12815" max="12815" width="11.140625" style="184"/>
    <col min="12816" max="12816" width="14.42578125" style="184" customWidth="1"/>
    <col min="12817" max="13056" width="11.140625" style="184"/>
    <col min="13057" max="13057" width="8.7109375" style="184" customWidth="1"/>
    <col min="13058" max="13058" width="36.28515625" style="184" customWidth="1"/>
    <col min="13059" max="13059" width="8.7109375" style="184" customWidth="1"/>
    <col min="13060" max="13060" width="10.85546875" style="184" customWidth="1"/>
    <col min="13061" max="13061" width="15" style="184" customWidth="1"/>
    <col min="13062" max="13062" width="17.140625" style="184" customWidth="1"/>
    <col min="13063" max="13063" width="4.7109375" style="184" customWidth="1"/>
    <col min="13064" max="13064" width="19" style="184" customWidth="1"/>
    <col min="13065" max="13065" width="11.140625" style="184"/>
    <col min="13066" max="13066" width="32.85546875" style="184" customWidth="1"/>
    <col min="13067" max="13067" width="37" style="184" customWidth="1"/>
    <col min="13068" max="13068" width="36.7109375" style="184" customWidth="1"/>
    <col min="13069" max="13069" width="11.140625" style="184"/>
    <col min="13070" max="13070" width="53.140625" style="184" customWidth="1"/>
    <col min="13071" max="13071" width="11.140625" style="184"/>
    <col min="13072" max="13072" width="14.42578125" style="184" customWidth="1"/>
    <col min="13073" max="13312" width="11.140625" style="184"/>
    <col min="13313" max="13313" width="8.7109375" style="184" customWidth="1"/>
    <col min="13314" max="13314" width="36.28515625" style="184" customWidth="1"/>
    <col min="13315" max="13315" width="8.7109375" style="184" customWidth="1"/>
    <col min="13316" max="13316" width="10.85546875" style="184" customWidth="1"/>
    <col min="13317" max="13317" width="15" style="184" customWidth="1"/>
    <col min="13318" max="13318" width="17.140625" style="184" customWidth="1"/>
    <col min="13319" max="13319" width="4.7109375" style="184" customWidth="1"/>
    <col min="13320" max="13320" width="19" style="184" customWidth="1"/>
    <col min="13321" max="13321" width="11.140625" style="184"/>
    <col min="13322" max="13322" width="32.85546875" style="184" customWidth="1"/>
    <col min="13323" max="13323" width="37" style="184" customWidth="1"/>
    <col min="13324" max="13324" width="36.7109375" style="184" customWidth="1"/>
    <col min="13325" max="13325" width="11.140625" style="184"/>
    <col min="13326" max="13326" width="53.140625" style="184" customWidth="1"/>
    <col min="13327" max="13327" width="11.140625" style="184"/>
    <col min="13328" max="13328" width="14.42578125" style="184" customWidth="1"/>
    <col min="13329" max="13568" width="11.140625" style="184"/>
    <col min="13569" max="13569" width="8.7109375" style="184" customWidth="1"/>
    <col min="13570" max="13570" width="36.28515625" style="184" customWidth="1"/>
    <col min="13571" max="13571" width="8.7109375" style="184" customWidth="1"/>
    <col min="13572" max="13572" width="10.85546875" style="184" customWidth="1"/>
    <col min="13573" max="13573" width="15" style="184" customWidth="1"/>
    <col min="13574" max="13574" width="17.140625" style="184" customWidth="1"/>
    <col min="13575" max="13575" width="4.7109375" style="184" customWidth="1"/>
    <col min="13576" max="13576" width="19" style="184" customWidth="1"/>
    <col min="13577" max="13577" width="11.140625" style="184"/>
    <col min="13578" max="13578" width="32.85546875" style="184" customWidth="1"/>
    <col min="13579" max="13579" width="37" style="184" customWidth="1"/>
    <col min="13580" max="13580" width="36.7109375" style="184" customWidth="1"/>
    <col min="13581" max="13581" width="11.140625" style="184"/>
    <col min="13582" max="13582" width="53.140625" style="184" customWidth="1"/>
    <col min="13583" max="13583" width="11.140625" style="184"/>
    <col min="13584" max="13584" width="14.42578125" style="184" customWidth="1"/>
    <col min="13585" max="13824" width="11.140625" style="184"/>
    <col min="13825" max="13825" width="8.7109375" style="184" customWidth="1"/>
    <col min="13826" max="13826" width="36.28515625" style="184" customWidth="1"/>
    <col min="13827" max="13827" width="8.7109375" style="184" customWidth="1"/>
    <col min="13828" max="13828" width="10.85546875" style="184" customWidth="1"/>
    <col min="13829" max="13829" width="15" style="184" customWidth="1"/>
    <col min="13830" max="13830" width="17.140625" style="184" customWidth="1"/>
    <col min="13831" max="13831" width="4.7109375" style="184" customWidth="1"/>
    <col min="13832" max="13832" width="19" style="184" customWidth="1"/>
    <col min="13833" max="13833" width="11.140625" style="184"/>
    <col min="13834" max="13834" width="32.85546875" style="184" customWidth="1"/>
    <col min="13835" max="13835" width="37" style="184" customWidth="1"/>
    <col min="13836" max="13836" width="36.7109375" style="184" customWidth="1"/>
    <col min="13837" max="13837" width="11.140625" style="184"/>
    <col min="13838" max="13838" width="53.140625" style="184" customWidth="1"/>
    <col min="13839" max="13839" width="11.140625" style="184"/>
    <col min="13840" max="13840" width="14.42578125" style="184" customWidth="1"/>
    <col min="13841" max="14080" width="11.140625" style="184"/>
    <col min="14081" max="14081" width="8.7109375" style="184" customWidth="1"/>
    <col min="14082" max="14082" width="36.28515625" style="184" customWidth="1"/>
    <col min="14083" max="14083" width="8.7109375" style="184" customWidth="1"/>
    <col min="14084" max="14084" width="10.85546875" style="184" customWidth="1"/>
    <col min="14085" max="14085" width="15" style="184" customWidth="1"/>
    <col min="14086" max="14086" width="17.140625" style="184" customWidth="1"/>
    <col min="14087" max="14087" width="4.7109375" style="184" customWidth="1"/>
    <col min="14088" max="14088" width="19" style="184" customWidth="1"/>
    <col min="14089" max="14089" width="11.140625" style="184"/>
    <col min="14090" max="14090" width="32.85546875" style="184" customWidth="1"/>
    <col min="14091" max="14091" width="37" style="184" customWidth="1"/>
    <col min="14092" max="14092" width="36.7109375" style="184" customWidth="1"/>
    <col min="14093" max="14093" width="11.140625" style="184"/>
    <col min="14094" max="14094" width="53.140625" style="184" customWidth="1"/>
    <col min="14095" max="14095" width="11.140625" style="184"/>
    <col min="14096" max="14096" width="14.42578125" style="184" customWidth="1"/>
    <col min="14097" max="14336" width="11.140625" style="184"/>
    <col min="14337" max="14337" width="8.7109375" style="184" customWidth="1"/>
    <col min="14338" max="14338" width="36.28515625" style="184" customWidth="1"/>
    <col min="14339" max="14339" width="8.7109375" style="184" customWidth="1"/>
    <col min="14340" max="14340" width="10.85546875" style="184" customWidth="1"/>
    <col min="14341" max="14341" width="15" style="184" customWidth="1"/>
    <col min="14342" max="14342" width="17.140625" style="184" customWidth="1"/>
    <col min="14343" max="14343" width="4.7109375" style="184" customWidth="1"/>
    <col min="14344" max="14344" width="19" style="184" customWidth="1"/>
    <col min="14345" max="14345" width="11.140625" style="184"/>
    <col min="14346" max="14346" width="32.85546875" style="184" customWidth="1"/>
    <col min="14347" max="14347" width="37" style="184" customWidth="1"/>
    <col min="14348" max="14348" width="36.7109375" style="184" customWidth="1"/>
    <col min="14349" max="14349" width="11.140625" style="184"/>
    <col min="14350" max="14350" width="53.140625" style="184" customWidth="1"/>
    <col min="14351" max="14351" width="11.140625" style="184"/>
    <col min="14352" max="14352" width="14.42578125" style="184" customWidth="1"/>
    <col min="14353" max="14592" width="11.140625" style="184"/>
    <col min="14593" max="14593" width="8.7109375" style="184" customWidth="1"/>
    <col min="14594" max="14594" width="36.28515625" style="184" customWidth="1"/>
    <col min="14595" max="14595" width="8.7109375" style="184" customWidth="1"/>
    <col min="14596" max="14596" width="10.85546875" style="184" customWidth="1"/>
    <col min="14597" max="14597" width="15" style="184" customWidth="1"/>
    <col min="14598" max="14598" width="17.140625" style="184" customWidth="1"/>
    <col min="14599" max="14599" width="4.7109375" style="184" customWidth="1"/>
    <col min="14600" max="14600" width="19" style="184" customWidth="1"/>
    <col min="14601" max="14601" width="11.140625" style="184"/>
    <col min="14602" max="14602" width="32.85546875" style="184" customWidth="1"/>
    <col min="14603" max="14603" width="37" style="184" customWidth="1"/>
    <col min="14604" max="14604" width="36.7109375" style="184" customWidth="1"/>
    <col min="14605" max="14605" width="11.140625" style="184"/>
    <col min="14606" max="14606" width="53.140625" style="184" customWidth="1"/>
    <col min="14607" max="14607" width="11.140625" style="184"/>
    <col min="14608" max="14608" width="14.42578125" style="184" customWidth="1"/>
    <col min="14609" max="14848" width="11.140625" style="184"/>
    <col min="14849" max="14849" width="8.7109375" style="184" customWidth="1"/>
    <col min="14850" max="14850" width="36.28515625" style="184" customWidth="1"/>
    <col min="14851" max="14851" width="8.7109375" style="184" customWidth="1"/>
    <col min="14852" max="14852" width="10.85546875" style="184" customWidth="1"/>
    <col min="14853" max="14853" width="15" style="184" customWidth="1"/>
    <col min="14854" max="14854" width="17.140625" style="184" customWidth="1"/>
    <col min="14855" max="14855" width="4.7109375" style="184" customWidth="1"/>
    <col min="14856" max="14856" width="19" style="184" customWidth="1"/>
    <col min="14857" max="14857" width="11.140625" style="184"/>
    <col min="14858" max="14858" width="32.85546875" style="184" customWidth="1"/>
    <col min="14859" max="14859" width="37" style="184" customWidth="1"/>
    <col min="14860" max="14860" width="36.7109375" style="184" customWidth="1"/>
    <col min="14861" max="14861" width="11.140625" style="184"/>
    <col min="14862" max="14862" width="53.140625" style="184" customWidth="1"/>
    <col min="14863" max="14863" width="11.140625" style="184"/>
    <col min="14864" max="14864" width="14.42578125" style="184" customWidth="1"/>
    <col min="14865" max="15104" width="11.140625" style="184"/>
    <col min="15105" max="15105" width="8.7109375" style="184" customWidth="1"/>
    <col min="15106" max="15106" width="36.28515625" style="184" customWidth="1"/>
    <col min="15107" max="15107" width="8.7109375" style="184" customWidth="1"/>
    <col min="15108" max="15108" width="10.85546875" style="184" customWidth="1"/>
    <col min="15109" max="15109" width="15" style="184" customWidth="1"/>
    <col min="15110" max="15110" width="17.140625" style="184" customWidth="1"/>
    <col min="15111" max="15111" width="4.7109375" style="184" customWidth="1"/>
    <col min="15112" max="15112" width="19" style="184" customWidth="1"/>
    <col min="15113" max="15113" width="11.140625" style="184"/>
    <col min="15114" max="15114" width="32.85546875" style="184" customWidth="1"/>
    <col min="15115" max="15115" width="37" style="184" customWidth="1"/>
    <col min="15116" max="15116" width="36.7109375" style="184" customWidth="1"/>
    <col min="15117" max="15117" width="11.140625" style="184"/>
    <col min="15118" max="15118" width="53.140625" style="184" customWidth="1"/>
    <col min="15119" max="15119" width="11.140625" style="184"/>
    <col min="15120" max="15120" width="14.42578125" style="184" customWidth="1"/>
    <col min="15121" max="15360" width="11.140625" style="184"/>
    <col min="15361" max="15361" width="8.7109375" style="184" customWidth="1"/>
    <col min="15362" max="15362" width="36.28515625" style="184" customWidth="1"/>
    <col min="15363" max="15363" width="8.7109375" style="184" customWidth="1"/>
    <col min="15364" max="15364" width="10.85546875" style="184" customWidth="1"/>
    <col min="15365" max="15365" width="15" style="184" customWidth="1"/>
    <col min="15366" max="15366" width="17.140625" style="184" customWidth="1"/>
    <col min="15367" max="15367" width="4.7109375" style="184" customWidth="1"/>
    <col min="15368" max="15368" width="19" style="184" customWidth="1"/>
    <col min="15369" max="15369" width="11.140625" style="184"/>
    <col min="15370" max="15370" width="32.85546875" style="184" customWidth="1"/>
    <col min="15371" max="15371" width="37" style="184" customWidth="1"/>
    <col min="15372" max="15372" width="36.7109375" style="184" customWidth="1"/>
    <col min="15373" max="15373" width="11.140625" style="184"/>
    <col min="15374" max="15374" width="53.140625" style="184" customWidth="1"/>
    <col min="15375" max="15375" width="11.140625" style="184"/>
    <col min="15376" max="15376" width="14.42578125" style="184" customWidth="1"/>
    <col min="15377" max="15616" width="11.140625" style="184"/>
    <col min="15617" max="15617" width="8.7109375" style="184" customWidth="1"/>
    <col min="15618" max="15618" width="36.28515625" style="184" customWidth="1"/>
    <col min="15619" max="15619" width="8.7109375" style="184" customWidth="1"/>
    <col min="15620" max="15620" width="10.85546875" style="184" customWidth="1"/>
    <col min="15621" max="15621" width="15" style="184" customWidth="1"/>
    <col min="15622" max="15622" width="17.140625" style="184" customWidth="1"/>
    <col min="15623" max="15623" width="4.7109375" style="184" customWidth="1"/>
    <col min="15624" max="15624" width="19" style="184" customWidth="1"/>
    <col min="15625" max="15625" width="11.140625" style="184"/>
    <col min="15626" max="15626" width="32.85546875" style="184" customWidth="1"/>
    <col min="15627" max="15627" width="37" style="184" customWidth="1"/>
    <col min="15628" max="15628" width="36.7109375" style="184" customWidth="1"/>
    <col min="15629" max="15629" width="11.140625" style="184"/>
    <col min="15630" max="15630" width="53.140625" style="184" customWidth="1"/>
    <col min="15631" max="15631" width="11.140625" style="184"/>
    <col min="15632" max="15632" width="14.42578125" style="184" customWidth="1"/>
    <col min="15633" max="15872" width="11.140625" style="184"/>
    <col min="15873" max="15873" width="8.7109375" style="184" customWidth="1"/>
    <col min="15874" max="15874" width="36.28515625" style="184" customWidth="1"/>
    <col min="15875" max="15875" width="8.7109375" style="184" customWidth="1"/>
    <col min="15876" max="15876" width="10.85546875" style="184" customWidth="1"/>
    <col min="15877" max="15877" width="15" style="184" customWidth="1"/>
    <col min="15878" max="15878" width="17.140625" style="184" customWidth="1"/>
    <col min="15879" max="15879" width="4.7109375" style="184" customWidth="1"/>
    <col min="15880" max="15880" width="19" style="184" customWidth="1"/>
    <col min="15881" max="15881" width="11.140625" style="184"/>
    <col min="15882" max="15882" width="32.85546875" style="184" customWidth="1"/>
    <col min="15883" max="15883" width="37" style="184" customWidth="1"/>
    <col min="15884" max="15884" width="36.7109375" style="184" customWidth="1"/>
    <col min="15885" max="15885" width="11.140625" style="184"/>
    <col min="15886" max="15886" width="53.140625" style="184" customWidth="1"/>
    <col min="15887" max="15887" width="11.140625" style="184"/>
    <col min="15888" max="15888" width="14.42578125" style="184" customWidth="1"/>
    <col min="15889" max="16128" width="11.140625" style="184"/>
    <col min="16129" max="16129" width="8.7109375" style="184" customWidth="1"/>
    <col min="16130" max="16130" width="36.28515625" style="184" customWidth="1"/>
    <col min="16131" max="16131" width="8.7109375" style="184" customWidth="1"/>
    <col min="16132" max="16132" width="10.85546875" style="184" customWidth="1"/>
    <col min="16133" max="16133" width="15" style="184" customWidth="1"/>
    <col min="16134" max="16134" width="17.140625" style="184" customWidth="1"/>
    <col min="16135" max="16135" width="4.7109375" style="184" customWidth="1"/>
    <col min="16136" max="16136" width="19" style="184" customWidth="1"/>
    <col min="16137" max="16137" width="11.140625" style="184"/>
    <col min="16138" max="16138" width="32.85546875" style="184" customWidth="1"/>
    <col min="16139" max="16139" width="37" style="184" customWidth="1"/>
    <col min="16140" max="16140" width="36.7109375" style="184" customWidth="1"/>
    <col min="16141" max="16141" width="11.140625" style="184"/>
    <col min="16142" max="16142" width="53.140625" style="184" customWidth="1"/>
    <col min="16143" max="16143" width="11.140625" style="184"/>
    <col min="16144" max="16144" width="14.42578125" style="184" customWidth="1"/>
    <col min="16145" max="16384" width="11.140625" style="184"/>
  </cols>
  <sheetData>
    <row r="2" spans="1:16">
      <c r="A2" s="180" t="s">
        <v>457</v>
      </c>
      <c r="B2" s="181" t="s">
        <v>458</v>
      </c>
      <c r="C2" s="181"/>
      <c r="D2" s="182"/>
      <c r="E2" s="56"/>
      <c r="F2" s="183"/>
      <c r="P2" s="185"/>
    </row>
    <row r="3" spans="1:16">
      <c r="B3" s="181"/>
      <c r="C3" s="181"/>
      <c r="D3" s="182"/>
      <c r="E3" s="56"/>
      <c r="F3" s="183"/>
      <c r="P3" s="185"/>
    </row>
    <row r="4" spans="1:16" s="189" customFormat="1" ht="15.75" customHeight="1">
      <c r="A4" s="180" t="s">
        <v>459</v>
      </c>
      <c r="B4" s="181" t="s">
        <v>460</v>
      </c>
      <c r="C4" s="186"/>
      <c r="D4" s="182"/>
      <c r="E4" s="56"/>
      <c r="F4" s="187">
        <f>+F5+F6+F7+F8</f>
        <v>0</v>
      </c>
      <c r="G4" s="188"/>
      <c r="J4" s="190"/>
      <c r="P4" s="185"/>
    </row>
    <row r="5" spans="1:16" s="189" customFormat="1" ht="15.75" customHeight="1">
      <c r="A5" s="191" t="s">
        <v>469</v>
      </c>
      <c r="B5" s="192" t="s">
        <v>43</v>
      </c>
      <c r="C5" s="193"/>
      <c r="D5" s="194"/>
      <c r="E5" s="275"/>
      <c r="F5" s="195">
        <f>SUM(F45)</f>
        <v>0</v>
      </c>
      <c r="G5" s="188"/>
      <c r="J5" s="190"/>
      <c r="P5" s="185"/>
    </row>
    <row r="6" spans="1:16" s="189" customFormat="1" ht="15.75" customHeight="1">
      <c r="A6" s="191" t="s">
        <v>487</v>
      </c>
      <c r="B6" s="192" t="s">
        <v>488</v>
      </c>
      <c r="C6" s="193"/>
      <c r="D6" s="194"/>
      <c r="E6" s="275"/>
      <c r="F6" s="195">
        <f>SUM(F74)</f>
        <v>0</v>
      </c>
      <c r="G6" s="188"/>
      <c r="J6" s="190"/>
      <c r="P6" s="185"/>
    </row>
    <row r="7" spans="1:16" s="189" customFormat="1" ht="15.75" customHeight="1">
      <c r="A7" s="196" t="s">
        <v>506</v>
      </c>
      <c r="B7" s="192" t="s">
        <v>558</v>
      </c>
      <c r="C7" s="193"/>
      <c r="D7" s="194"/>
      <c r="E7" s="275"/>
      <c r="F7" s="195">
        <f>SUM(F85)</f>
        <v>0</v>
      </c>
      <c r="G7" s="188"/>
      <c r="J7" s="190"/>
      <c r="P7" s="185"/>
    </row>
    <row r="8" spans="1:16" s="189" customFormat="1" ht="15.75" customHeight="1">
      <c r="A8" s="196" t="s">
        <v>513</v>
      </c>
      <c r="B8" s="192" t="s">
        <v>519</v>
      </c>
      <c r="C8" s="193"/>
      <c r="D8" s="194"/>
      <c r="E8" s="275"/>
      <c r="F8" s="195">
        <f>SUM(F96)</f>
        <v>0</v>
      </c>
      <c r="G8" s="188"/>
      <c r="J8" s="190"/>
      <c r="P8" s="185"/>
    </row>
    <row r="9" spans="1:16" s="189" customFormat="1" ht="15.75" customHeight="1">
      <c r="A9" s="180"/>
      <c r="B9" s="181"/>
      <c r="C9" s="186"/>
      <c r="D9" s="182"/>
      <c r="E9" s="56"/>
      <c r="F9" s="187"/>
      <c r="G9" s="188"/>
      <c r="J9" s="190"/>
      <c r="P9" s="185"/>
    </row>
    <row r="10" spans="1:16" s="189" customFormat="1" ht="15.75" customHeight="1">
      <c r="A10" s="180" t="s">
        <v>461</v>
      </c>
      <c r="B10" s="181" t="s">
        <v>462</v>
      </c>
      <c r="C10" s="181"/>
      <c r="D10" s="182"/>
      <c r="E10" s="56"/>
      <c r="F10" s="187">
        <f>+F11+F12+F13</f>
        <v>0</v>
      </c>
      <c r="G10" s="188"/>
      <c r="J10" s="190"/>
      <c r="P10" s="185"/>
    </row>
    <row r="11" spans="1:16" s="189" customFormat="1" ht="15.75" customHeight="1">
      <c r="A11" s="191" t="s">
        <v>521</v>
      </c>
      <c r="B11" s="192" t="s">
        <v>522</v>
      </c>
      <c r="C11" s="193"/>
      <c r="D11" s="194"/>
      <c r="E11" s="275"/>
      <c r="F11" s="195">
        <f>SUM(F126)</f>
        <v>0</v>
      </c>
      <c r="G11" s="188"/>
      <c r="J11" s="190"/>
      <c r="P11" s="185"/>
    </row>
    <row r="12" spans="1:16" s="189" customFormat="1" ht="15.75" customHeight="1">
      <c r="A12" s="191" t="s">
        <v>544</v>
      </c>
      <c r="B12" s="192" t="s">
        <v>545</v>
      </c>
      <c r="C12" s="193"/>
      <c r="D12" s="194"/>
      <c r="E12" s="275"/>
      <c r="F12" s="195">
        <f>SUM(F138)</f>
        <v>0</v>
      </c>
      <c r="G12" s="188"/>
      <c r="J12" s="190"/>
      <c r="P12" s="185"/>
    </row>
    <row r="13" spans="1:16" s="189" customFormat="1" ht="15.75" customHeight="1">
      <c r="A13" s="191" t="s">
        <v>551</v>
      </c>
      <c r="B13" s="192" t="s">
        <v>552</v>
      </c>
      <c r="C13" s="193"/>
      <c r="D13" s="194"/>
      <c r="E13" s="275"/>
      <c r="F13" s="195">
        <f>SUM(F146)</f>
        <v>0</v>
      </c>
      <c r="G13" s="188"/>
      <c r="J13" s="190"/>
      <c r="P13" s="185"/>
    </row>
    <row r="14" spans="1:16" s="189" customFormat="1" ht="15.75" customHeight="1">
      <c r="A14" s="180"/>
      <c r="B14" s="181"/>
      <c r="C14" s="181"/>
      <c r="D14" s="182"/>
      <c r="E14" s="56"/>
      <c r="F14" s="187"/>
      <c r="G14" s="188"/>
      <c r="J14" s="190"/>
      <c r="P14" s="185"/>
    </row>
    <row r="15" spans="1:16" s="201" customFormat="1" ht="20.25" customHeight="1">
      <c r="A15" s="196"/>
      <c r="B15" s="197" t="s">
        <v>122</v>
      </c>
      <c r="C15" s="198"/>
      <c r="D15" s="199"/>
      <c r="E15" s="60"/>
      <c r="F15" s="187">
        <f>+F4+F10</f>
        <v>0</v>
      </c>
      <c r="G15" s="200"/>
      <c r="J15" s="202"/>
      <c r="P15" s="203"/>
    </row>
    <row r="17" spans="1:16" s="189" customFormat="1" ht="15.75" thickBot="1">
      <c r="A17" s="180"/>
      <c r="B17" s="204"/>
      <c r="C17" s="204"/>
      <c r="D17" s="205"/>
      <c r="E17" s="55"/>
      <c r="F17" s="206"/>
      <c r="G17" s="184"/>
      <c r="P17" s="207"/>
    </row>
    <row r="18" spans="1:16" s="213" customFormat="1" ht="30.75" thickBot="1">
      <c r="A18" s="208" t="s">
        <v>52</v>
      </c>
      <c r="B18" s="209" t="s">
        <v>53</v>
      </c>
      <c r="C18" s="210" t="s">
        <v>463</v>
      </c>
      <c r="D18" s="211" t="s">
        <v>464</v>
      </c>
      <c r="E18" s="276" t="s">
        <v>465</v>
      </c>
      <c r="F18" s="212" t="s">
        <v>466</v>
      </c>
    </row>
    <row r="19" spans="1:16" s="189" customFormat="1">
      <c r="A19" s="180"/>
      <c r="B19" s="204"/>
      <c r="C19" s="204"/>
      <c r="D19" s="205"/>
      <c r="E19" s="55"/>
      <c r="F19" s="206"/>
      <c r="G19" s="184"/>
      <c r="P19" s="207"/>
    </row>
    <row r="20" spans="1:16" s="189" customFormat="1">
      <c r="A20" s="214" t="s">
        <v>467</v>
      </c>
      <c r="B20" s="186" t="s">
        <v>468</v>
      </c>
      <c r="C20" s="186"/>
      <c r="D20" s="182"/>
      <c r="E20" s="56"/>
      <c r="F20" s="183"/>
      <c r="G20" s="184"/>
      <c r="P20" s="185"/>
    </row>
    <row r="21" spans="1:16" s="189" customFormat="1">
      <c r="A21" s="180"/>
      <c r="B21" s="204"/>
      <c r="C21" s="204"/>
      <c r="D21" s="205"/>
      <c r="E21" s="55"/>
      <c r="F21" s="206"/>
      <c r="G21" s="184"/>
      <c r="P21" s="207"/>
    </row>
    <row r="22" spans="1:16">
      <c r="A22" s="215" t="s">
        <v>469</v>
      </c>
      <c r="B22" s="216" t="s">
        <v>43</v>
      </c>
      <c r="C22" s="216"/>
      <c r="D22" s="217"/>
      <c r="E22" s="63"/>
      <c r="F22" s="218"/>
      <c r="G22" s="189"/>
      <c r="P22" s="190"/>
    </row>
    <row r="23" spans="1:16" s="189" customFormat="1">
      <c r="A23" s="180"/>
      <c r="B23" s="204"/>
      <c r="C23" s="204"/>
      <c r="D23" s="205"/>
      <c r="E23" s="55"/>
      <c r="F23" s="206"/>
      <c r="G23" s="184"/>
      <c r="P23" s="207"/>
    </row>
    <row r="24" spans="1:16" s="189" customFormat="1">
      <c r="A24" s="214" t="s">
        <v>470</v>
      </c>
      <c r="B24" s="186" t="s">
        <v>471</v>
      </c>
      <c r="C24" s="186"/>
      <c r="D24" s="182"/>
      <c r="E24" s="56"/>
      <c r="F24" s="183"/>
      <c r="G24" s="184"/>
      <c r="P24" s="185"/>
    </row>
    <row r="25" spans="1:16" s="189" customFormat="1">
      <c r="A25" s="180"/>
      <c r="B25" s="204"/>
      <c r="C25" s="204"/>
      <c r="D25" s="205"/>
      <c r="E25" s="55"/>
      <c r="F25" s="206"/>
      <c r="G25" s="184"/>
      <c r="P25" s="207"/>
    </row>
    <row r="26" spans="1:16" s="189" customFormat="1" ht="28.5">
      <c r="A26" s="219" t="s">
        <v>472</v>
      </c>
      <c r="B26" s="220" t="s">
        <v>473</v>
      </c>
      <c r="C26" s="221" t="s">
        <v>60</v>
      </c>
      <c r="D26" s="205">
        <v>1</v>
      </c>
      <c r="E26" s="53"/>
      <c r="F26" s="206">
        <f>D26*E26</f>
        <v>0</v>
      </c>
      <c r="G26" s="184"/>
      <c r="P26" s="207"/>
    </row>
    <row r="27" spans="1:16" s="189" customFormat="1">
      <c r="A27" s="222"/>
      <c r="B27" s="216"/>
      <c r="C27" s="216"/>
      <c r="D27" s="223"/>
      <c r="E27" s="54"/>
      <c r="F27" s="224"/>
      <c r="P27" s="190"/>
    </row>
    <row r="28" spans="1:16" s="227" customFormat="1" ht="12.75" customHeight="1">
      <c r="A28" s="225" t="s">
        <v>474</v>
      </c>
      <c r="B28" s="226" t="s">
        <v>475</v>
      </c>
      <c r="C28" s="221" t="s">
        <v>60</v>
      </c>
      <c r="D28" s="205">
        <v>1</v>
      </c>
      <c r="E28" s="53"/>
      <c r="F28" s="206">
        <f>D28*E28</f>
        <v>0</v>
      </c>
      <c r="G28" s="189"/>
      <c r="J28" s="228"/>
      <c r="P28" s="190"/>
    </row>
    <row r="29" spans="1:16" s="227" customFormat="1" ht="12.75" customHeight="1">
      <c r="A29" s="225"/>
      <c r="B29" s="226"/>
      <c r="C29" s="221"/>
      <c r="D29" s="205"/>
      <c r="E29" s="53"/>
      <c r="F29" s="206"/>
      <c r="G29" s="189"/>
      <c r="J29" s="228"/>
      <c r="P29" s="190"/>
    </row>
    <row r="30" spans="1:16" s="227" customFormat="1" ht="51" customHeight="1">
      <c r="A30" s="225" t="s">
        <v>476</v>
      </c>
      <c r="B30" s="226" t="s">
        <v>477</v>
      </c>
      <c r="C30" s="221" t="s">
        <v>60</v>
      </c>
      <c r="D30" s="205">
        <v>1</v>
      </c>
      <c r="E30" s="53"/>
      <c r="F30" s="206">
        <f>D30*E30</f>
        <v>0</v>
      </c>
      <c r="J30" s="228"/>
      <c r="P30" s="229"/>
    </row>
    <row r="31" spans="1:16" s="189" customFormat="1" ht="9" customHeight="1">
      <c r="A31" s="230"/>
      <c r="B31" s="228"/>
      <c r="C31" s="231"/>
      <c r="D31" s="232"/>
      <c r="E31" s="55"/>
      <c r="F31" s="233"/>
      <c r="G31" s="227"/>
      <c r="P31" s="229"/>
    </row>
    <row r="32" spans="1:16" s="189" customFormat="1" ht="16.5" customHeight="1">
      <c r="A32" s="215" t="s">
        <v>470</v>
      </c>
      <c r="B32" s="216" t="s">
        <v>478</v>
      </c>
      <c r="C32" s="234"/>
      <c r="D32" s="235"/>
      <c r="E32" s="56"/>
      <c r="F32" s="187">
        <f>SUM(F26:F30)</f>
        <v>0</v>
      </c>
      <c r="G32" s="236"/>
      <c r="H32" s="190"/>
      <c r="P32" s="185"/>
    </row>
    <row r="33" spans="1:18" s="189" customFormat="1">
      <c r="A33" s="180"/>
      <c r="B33" s="204"/>
      <c r="C33" s="204"/>
      <c r="D33" s="237"/>
      <c r="E33" s="58"/>
      <c r="F33" s="207"/>
      <c r="I33" s="184"/>
      <c r="R33" s="207"/>
    </row>
    <row r="34" spans="1:18" s="189" customFormat="1">
      <c r="A34" s="214" t="s">
        <v>479</v>
      </c>
      <c r="B34" s="186" t="s">
        <v>480</v>
      </c>
      <c r="C34" s="186"/>
      <c r="D34" s="238"/>
      <c r="E34" s="59"/>
      <c r="F34" s="185"/>
      <c r="I34" s="184"/>
      <c r="R34" s="185"/>
    </row>
    <row r="35" spans="1:18" s="189" customFormat="1">
      <c r="A35" s="180"/>
      <c r="B35" s="204"/>
      <c r="C35" s="204"/>
      <c r="D35" s="237"/>
      <c r="E35" s="58"/>
      <c r="F35" s="207"/>
      <c r="I35" s="184"/>
      <c r="R35" s="207"/>
    </row>
    <row r="36" spans="1:18" s="189" customFormat="1" ht="12.75" customHeight="1">
      <c r="A36" s="219" t="s">
        <v>472</v>
      </c>
      <c r="B36" s="220" t="s">
        <v>481</v>
      </c>
      <c r="C36" s="239" t="s">
        <v>4</v>
      </c>
      <c r="D36" s="237">
        <v>1</v>
      </c>
      <c r="E36" s="57"/>
      <c r="F36" s="207">
        <f>D36*E36</f>
        <v>0</v>
      </c>
      <c r="I36" s="184"/>
      <c r="R36" s="207"/>
    </row>
    <row r="37" spans="1:18" s="189" customFormat="1">
      <c r="A37" s="230"/>
      <c r="B37" s="228" t="s">
        <v>482</v>
      </c>
      <c r="C37" s="231"/>
      <c r="D37" s="240"/>
      <c r="E37" s="58"/>
      <c r="F37" s="229"/>
      <c r="I37" s="227"/>
      <c r="R37" s="229"/>
    </row>
    <row r="38" spans="1:18" s="189" customFormat="1">
      <c r="A38" s="180"/>
      <c r="B38" s="204"/>
      <c r="C38" s="204"/>
      <c r="D38" s="237"/>
      <c r="E38" s="58"/>
      <c r="F38" s="207"/>
      <c r="I38" s="184"/>
      <c r="R38" s="207"/>
    </row>
    <row r="39" spans="1:18" s="189" customFormat="1" ht="12.75" customHeight="1">
      <c r="A39" s="219" t="s">
        <v>474</v>
      </c>
      <c r="B39" s="220" t="s">
        <v>483</v>
      </c>
      <c r="C39" s="239" t="s">
        <v>4</v>
      </c>
      <c r="D39" s="237">
        <v>1</v>
      </c>
      <c r="E39" s="57"/>
      <c r="F39" s="207">
        <f>D39*E39</f>
        <v>0</v>
      </c>
      <c r="I39" s="184"/>
      <c r="R39" s="207"/>
    </row>
    <row r="40" spans="1:18" s="189" customFormat="1">
      <c r="A40" s="230"/>
      <c r="B40" s="228" t="s">
        <v>484</v>
      </c>
      <c r="C40" s="231"/>
      <c r="D40" s="240"/>
      <c r="E40" s="58"/>
      <c r="F40" s="229"/>
      <c r="I40" s="227"/>
      <c r="R40" s="229"/>
    </row>
    <row r="41" spans="1:18" s="189" customFormat="1">
      <c r="A41" s="230"/>
      <c r="B41" s="228"/>
      <c r="C41" s="231"/>
      <c r="D41" s="240"/>
      <c r="E41" s="58"/>
      <c r="F41" s="229"/>
      <c r="I41" s="227"/>
      <c r="R41" s="229"/>
    </row>
    <row r="42" spans="1:18" s="189" customFormat="1">
      <c r="A42" s="215" t="s">
        <v>479</v>
      </c>
      <c r="B42" s="216" t="s">
        <v>485</v>
      </c>
      <c r="C42" s="234"/>
      <c r="D42" s="241"/>
      <c r="E42" s="59"/>
      <c r="F42" s="242">
        <f>SUM(F36:F39)</f>
        <v>0</v>
      </c>
      <c r="I42" s="236"/>
      <c r="J42" s="190"/>
      <c r="R42" s="185"/>
    </row>
    <row r="43" spans="1:18">
      <c r="A43" s="243"/>
      <c r="B43" s="220"/>
      <c r="C43" s="221"/>
      <c r="D43" s="244"/>
      <c r="E43" s="53"/>
    </row>
    <row r="44" spans="1:18" s="189" customFormat="1">
      <c r="A44" s="230"/>
      <c r="B44" s="216"/>
      <c r="C44" s="234"/>
      <c r="D44" s="235"/>
      <c r="E44" s="56"/>
      <c r="F44" s="206"/>
      <c r="G44" s="236"/>
      <c r="H44" s="190"/>
      <c r="P44" s="185"/>
    </row>
    <row r="45" spans="1:18" s="189" customFormat="1">
      <c r="A45" s="245" t="s">
        <v>469</v>
      </c>
      <c r="B45" s="198" t="s">
        <v>486</v>
      </c>
      <c r="C45" s="198"/>
      <c r="D45" s="199"/>
      <c r="E45" s="60"/>
      <c r="F45" s="187">
        <f>SUM(F32+F42)</f>
        <v>0</v>
      </c>
      <c r="G45" s="184"/>
      <c r="P45" s="185"/>
    </row>
    <row r="46" spans="1:18" s="189" customFormat="1">
      <c r="A46" s="180"/>
      <c r="B46" s="186"/>
      <c r="C46" s="186"/>
      <c r="D46" s="182"/>
      <c r="E46" s="56"/>
      <c r="F46" s="183"/>
      <c r="G46" s="184"/>
      <c r="P46" s="185"/>
    </row>
    <row r="47" spans="1:18">
      <c r="A47" s="215" t="s">
        <v>487</v>
      </c>
      <c r="B47" s="216" t="s">
        <v>488</v>
      </c>
      <c r="C47" s="216"/>
      <c r="D47" s="217"/>
      <c r="E47" s="63"/>
      <c r="F47" s="218"/>
      <c r="G47" s="189"/>
      <c r="P47" s="190"/>
    </row>
    <row r="48" spans="1:18" s="189" customFormat="1">
      <c r="A48" s="180"/>
      <c r="B48" s="204"/>
      <c r="C48" s="204"/>
      <c r="D48" s="205"/>
      <c r="E48" s="55"/>
      <c r="F48" s="206"/>
      <c r="G48" s="184"/>
      <c r="P48" s="207"/>
    </row>
    <row r="49" spans="1:16" s="189" customFormat="1">
      <c r="A49" s="214" t="s">
        <v>489</v>
      </c>
      <c r="B49" s="186" t="s">
        <v>490</v>
      </c>
      <c r="C49" s="186"/>
      <c r="D49" s="182"/>
      <c r="E49" s="56"/>
      <c r="F49" s="183"/>
      <c r="G49" s="184"/>
      <c r="P49" s="185"/>
    </row>
    <row r="50" spans="1:16">
      <c r="A50" s="243"/>
      <c r="B50" s="220"/>
      <c r="C50" s="221"/>
      <c r="D50" s="244"/>
      <c r="E50" s="53"/>
    </row>
    <row r="51" spans="1:16" ht="28.5">
      <c r="A51" s="225" t="s">
        <v>472</v>
      </c>
      <c r="B51" s="220" t="s">
        <v>491</v>
      </c>
      <c r="C51" s="61" t="s">
        <v>492</v>
      </c>
      <c r="D51" s="62">
        <v>11</v>
      </c>
      <c r="E51" s="53"/>
      <c r="F51" s="206">
        <f>D51*E51</f>
        <v>0</v>
      </c>
    </row>
    <row r="52" spans="1:16">
      <c r="A52" s="225"/>
      <c r="B52" s="220"/>
      <c r="C52" s="221"/>
      <c r="D52" s="244"/>
      <c r="E52" s="53"/>
    </row>
    <row r="53" spans="1:16" ht="42.75">
      <c r="A53" s="225" t="s">
        <v>474</v>
      </c>
      <c r="B53" s="220" t="s">
        <v>493</v>
      </c>
      <c r="C53" s="61" t="s">
        <v>492</v>
      </c>
      <c r="D53" s="62">
        <v>1.3</v>
      </c>
      <c r="E53" s="53"/>
      <c r="F53" s="206">
        <f>D53*E53</f>
        <v>0</v>
      </c>
    </row>
    <row r="54" spans="1:16" s="189" customFormat="1">
      <c r="A54" s="230"/>
      <c r="B54" s="228"/>
      <c r="C54" s="231"/>
      <c r="D54" s="232"/>
      <c r="E54" s="55"/>
      <c r="F54" s="233"/>
      <c r="G54" s="227"/>
      <c r="P54" s="229"/>
    </row>
    <row r="55" spans="1:16" s="189" customFormat="1">
      <c r="A55" s="215" t="s">
        <v>489</v>
      </c>
      <c r="B55" s="216" t="s">
        <v>494</v>
      </c>
      <c r="C55" s="234"/>
      <c r="D55" s="235"/>
      <c r="E55" s="56"/>
      <c r="F55" s="187">
        <f>SUM(F51:F53)</f>
        <v>0</v>
      </c>
      <c r="G55" s="236"/>
      <c r="H55" s="190"/>
      <c r="P55" s="185"/>
    </row>
    <row r="56" spans="1:16">
      <c r="A56" s="243"/>
      <c r="B56" s="220"/>
      <c r="C56" s="221"/>
      <c r="D56" s="244"/>
      <c r="E56" s="53"/>
    </row>
    <row r="57" spans="1:16" s="189" customFormat="1">
      <c r="A57" s="180"/>
      <c r="B57" s="186"/>
      <c r="C57" s="186"/>
      <c r="D57" s="182"/>
      <c r="E57" s="56"/>
      <c r="F57" s="183"/>
      <c r="G57" s="184"/>
      <c r="P57" s="185"/>
    </row>
    <row r="58" spans="1:16">
      <c r="A58" s="215" t="s">
        <v>495</v>
      </c>
      <c r="B58" s="216" t="s">
        <v>496</v>
      </c>
      <c r="C58" s="216"/>
      <c r="D58" s="217"/>
      <c r="E58" s="63"/>
      <c r="F58" s="218"/>
      <c r="G58" s="189"/>
      <c r="P58" s="190"/>
    </row>
    <row r="59" spans="1:16" s="189" customFormat="1">
      <c r="A59" s="180"/>
      <c r="B59" s="186"/>
      <c r="C59" s="186"/>
      <c r="D59" s="182"/>
      <c r="E59" s="56"/>
      <c r="F59" s="183"/>
      <c r="G59" s="184"/>
      <c r="P59" s="185"/>
    </row>
    <row r="60" spans="1:16" ht="28.5">
      <c r="A60" s="225" t="s">
        <v>472</v>
      </c>
      <c r="B60" s="220" t="s">
        <v>497</v>
      </c>
      <c r="C60" s="61" t="s">
        <v>492</v>
      </c>
      <c r="D60" s="62">
        <v>2</v>
      </c>
      <c r="E60" s="53"/>
      <c r="F60" s="206">
        <f>D60*E60</f>
        <v>0</v>
      </c>
    </row>
    <row r="61" spans="1:16">
      <c r="A61" s="225"/>
      <c r="B61" s="220"/>
      <c r="C61" s="221"/>
      <c r="D61" s="244"/>
      <c r="E61" s="53"/>
    </row>
    <row r="62" spans="1:16" ht="28.5">
      <c r="A62" s="225" t="s">
        <v>474</v>
      </c>
      <c r="B62" s="220" t="s">
        <v>498</v>
      </c>
      <c r="C62" s="61" t="s">
        <v>492</v>
      </c>
      <c r="D62" s="62">
        <v>9</v>
      </c>
      <c r="E62" s="53"/>
      <c r="F62" s="206">
        <f>D62*E62</f>
        <v>0</v>
      </c>
    </row>
    <row r="63" spans="1:16">
      <c r="A63" s="246"/>
      <c r="B63" s="220"/>
      <c r="C63" s="221"/>
      <c r="D63" s="244"/>
      <c r="E63" s="53"/>
    </row>
    <row r="64" spans="1:16" s="189" customFormat="1">
      <c r="A64" s="247" t="s">
        <v>495</v>
      </c>
      <c r="B64" s="216" t="s">
        <v>499</v>
      </c>
      <c r="C64" s="234"/>
      <c r="D64" s="235"/>
      <c r="E64" s="56"/>
      <c r="F64" s="187">
        <f>SUM(F60:F62)</f>
        <v>0</v>
      </c>
      <c r="G64" s="236"/>
      <c r="H64" s="190"/>
      <c r="P64" s="185"/>
    </row>
    <row r="65" spans="1:16" s="189" customFormat="1">
      <c r="A65" s="248"/>
      <c r="B65" s="216"/>
      <c r="C65" s="234"/>
      <c r="D65" s="235"/>
      <c r="E65" s="56"/>
      <c r="F65" s="183"/>
      <c r="G65" s="236"/>
      <c r="H65" s="190"/>
      <c r="P65" s="185"/>
    </row>
    <row r="66" spans="1:16" s="189" customFormat="1">
      <c r="A66" s="249"/>
      <c r="B66" s="186"/>
      <c r="C66" s="186"/>
      <c r="D66" s="182"/>
      <c r="E66" s="56"/>
      <c r="F66" s="183"/>
      <c r="G66" s="184"/>
      <c r="P66" s="185"/>
    </row>
    <row r="67" spans="1:16">
      <c r="A67" s="215" t="s">
        <v>500</v>
      </c>
      <c r="B67" s="216" t="s">
        <v>501</v>
      </c>
      <c r="C67" s="216"/>
      <c r="D67" s="217"/>
      <c r="E67" s="63"/>
      <c r="F67" s="218"/>
      <c r="G67" s="189"/>
      <c r="P67" s="190"/>
    </row>
    <row r="68" spans="1:16" s="189" customFormat="1">
      <c r="A68" s="248"/>
      <c r="B68" s="216"/>
      <c r="C68" s="234"/>
      <c r="D68" s="235"/>
      <c r="E68" s="56"/>
      <c r="F68" s="183"/>
      <c r="G68" s="236"/>
      <c r="H68" s="190"/>
      <c r="P68" s="185"/>
    </row>
    <row r="69" spans="1:16" s="227" customFormat="1" ht="30.75" customHeight="1">
      <c r="A69" s="225" t="s">
        <v>472</v>
      </c>
      <c r="B69" s="226" t="s">
        <v>502</v>
      </c>
      <c r="C69" s="221" t="s">
        <v>503</v>
      </c>
      <c r="D69" s="244">
        <v>11</v>
      </c>
      <c r="E69" s="53"/>
      <c r="F69" s="206">
        <f>D69*E69</f>
        <v>0</v>
      </c>
      <c r="G69" s="189"/>
      <c r="J69" s="228"/>
      <c r="P69" s="190"/>
    </row>
    <row r="70" spans="1:16">
      <c r="A70" s="243"/>
      <c r="B70" s="220"/>
      <c r="C70" s="221"/>
      <c r="D70" s="244"/>
      <c r="E70" s="53"/>
    </row>
    <row r="71" spans="1:16" s="189" customFormat="1">
      <c r="A71" s="215" t="s">
        <v>500</v>
      </c>
      <c r="B71" s="216" t="s">
        <v>504</v>
      </c>
      <c r="C71" s="234"/>
      <c r="D71" s="235"/>
      <c r="E71" s="56"/>
      <c r="F71" s="187">
        <f>SUM(F66:F70)</f>
        <v>0</v>
      </c>
      <c r="G71" s="236"/>
      <c r="H71" s="190"/>
      <c r="P71" s="185"/>
    </row>
    <row r="72" spans="1:16" s="189" customFormat="1">
      <c r="A72" s="215"/>
      <c r="B72" s="216"/>
      <c r="C72" s="234"/>
      <c r="D72" s="235"/>
      <c r="E72" s="56"/>
      <c r="F72" s="183"/>
      <c r="G72" s="236"/>
      <c r="H72" s="190"/>
      <c r="P72" s="185"/>
    </row>
    <row r="73" spans="1:16" s="189" customFormat="1">
      <c r="A73" s="230"/>
      <c r="B73" s="216"/>
      <c r="C73" s="234"/>
      <c r="D73" s="235"/>
      <c r="E73" s="56"/>
      <c r="F73" s="250"/>
      <c r="G73" s="236"/>
      <c r="H73" s="190"/>
      <c r="P73" s="185"/>
    </row>
    <row r="74" spans="1:16" s="189" customFormat="1">
      <c r="A74" s="245" t="s">
        <v>487</v>
      </c>
      <c r="B74" s="198" t="s">
        <v>505</v>
      </c>
      <c r="C74" s="198"/>
      <c r="D74" s="199"/>
      <c r="E74" s="60"/>
      <c r="F74" s="251">
        <f>SUM(F71+F64+F55)</f>
        <v>0</v>
      </c>
      <c r="G74" s="184"/>
      <c r="P74" s="185"/>
    </row>
    <row r="75" spans="1:16" s="189" customFormat="1">
      <c r="A75" s="214"/>
      <c r="B75" s="186"/>
      <c r="C75" s="186"/>
      <c r="D75" s="238"/>
      <c r="E75" s="59"/>
      <c r="F75" s="185"/>
      <c r="G75" s="184"/>
      <c r="P75" s="185"/>
    </row>
    <row r="76" spans="1:16">
      <c r="A76" s="215" t="s">
        <v>506</v>
      </c>
      <c r="B76" s="216" t="s">
        <v>507</v>
      </c>
      <c r="C76" s="216"/>
      <c r="D76" s="217"/>
      <c r="E76" s="63"/>
      <c r="F76" s="218"/>
      <c r="G76" s="189"/>
      <c r="P76" s="190"/>
    </row>
    <row r="77" spans="1:16" s="189" customFormat="1">
      <c r="A77" s="214"/>
      <c r="B77" s="204"/>
      <c r="C77" s="204"/>
      <c r="D77" s="205"/>
      <c r="E77" s="55"/>
      <c r="F77" s="206"/>
      <c r="G77" s="184"/>
      <c r="P77" s="207"/>
    </row>
    <row r="78" spans="1:16" s="189" customFormat="1">
      <c r="A78" s="214" t="s">
        <v>508</v>
      </c>
      <c r="B78" s="216" t="s">
        <v>509</v>
      </c>
      <c r="C78" s="186"/>
      <c r="D78" s="182"/>
      <c r="E78" s="56"/>
      <c r="F78" s="183"/>
      <c r="G78" s="184"/>
      <c r="P78" s="185"/>
    </row>
    <row r="79" spans="1:16" s="189" customFormat="1">
      <c r="A79" s="180"/>
      <c r="B79" s="204"/>
      <c r="C79" s="204"/>
      <c r="D79" s="205"/>
      <c r="E79" s="55"/>
      <c r="F79" s="206"/>
      <c r="G79" s="184"/>
      <c r="P79" s="207"/>
    </row>
    <row r="80" spans="1:16" s="189" customFormat="1">
      <c r="A80" s="243"/>
      <c r="B80" s="220"/>
      <c r="C80" s="221"/>
      <c r="D80" s="252"/>
      <c r="E80" s="63"/>
      <c r="F80" s="218"/>
      <c r="P80" s="190"/>
    </row>
    <row r="81" spans="1:16" s="227" customFormat="1" ht="25.5" customHeight="1">
      <c r="A81" s="225" t="s">
        <v>472</v>
      </c>
      <c r="B81" s="226" t="s">
        <v>510</v>
      </c>
      <c r="C81" s="221" t="s">
        <v>101</v>
      </c>
      <c r="D81" s="244">
        <v>9</v>
      </c>
      <c r="E81" s="53"/>
      <c r="F81" s="206">
        <f>D81*E81</f>
        <v>0</v>
      </c>
      <c r="G81" s="189"/>
      <c r="J81" s="228"/>
      <c r="P81" s="190"/>
    </row>
    <row r="82" spans="1:16" s="189" customFormat="1">
      <c r="A82" s="225"/>
      <c r="B82" s="253"/>
      <c r="C82" s="221"/>
      <c r="D82" s="232"/>
      <c r="E82" s="63"/>
      <c r="F82" s="218"/>
      <c r="P82" s="190"/>
    </row>
    <row r="83" spans="1:16" s="227" customFormat="1" ht="39" customHeight="1">
      <c r="A83" s="225" t="s">
        <v>474</v>
      </c>
      <c r="B83" s="226" t="s">
        <v>511</v>
      </c>
      <c r="C83" s="221" t="s">
        <v>101</v>
      </c>
      <c r="D83" s="244">
        <v>33</v>
      </c>
      <c r="E83" s="53"/>
      <c r="F83" s="206">
        <f>D83*E83</f>
        <v>0</v>
      </c>
      <c r="G83" s="189"/>
      <c r="J83" s="228"/>
      <c r="P83" s="190"/>
    </row>
    <row r="85" spans="1:16" s="189" customFormat="1">
      <c r="A85" s="215" t="s">
        <v>508</v>
      </c>
      <c r="B85" s="216" t="s">
        <v>512</v>
      </c>
      <c r="C85" s="234"/>
      <c r="D85" s="235"/>
      <c r="E85" s="56"/>
      <c r="F85" s="187">
        <f>SUM(F81:F83)</f>
        <v>0</v>
      </c>
      <c r="G85" s="236"/>
      <c r="H85" s="190"/>
      <c r="P85" s="185"/>
    </row>
    <row r="86" spans="1:16" s="189" customFormat="1">
      <c r="A86" s="180"/>
      <c r="B86" s="204"/>
      <c r="C86" s="204"/>
      <c r="D86" s="205"/>
      <c r="E86" s="55"/>
      <c r="F86" s="206"/>
      <c r="G86" s="184"/>
      <c r="P86" s="207"/>
    </row>
    <row r="87" spans="1:16" s="189" customFormat="1" ht="12.75" customHeight="1">
      <c r="A87" s="180"/>
      <c r="B87" s="186"/>
      <c r="C87" s="186"/>
      <c r="D87" s="182"/>
      <c r="E87" s="56"/>
      <c r="F87" s="183"/>
      <c r="G87" s="184"/>
      <c r="P87" s="185"/>
    </row>
    <row r="88" spans="1:16" ht="12.75" customHeight="1">
      <c r="A88" s="215" t="s">
        <v>513</v>
      </c>
      <c r="B88" s="216" t="s">
        <v>514</v>
      </c>
      <c r="C88" s="216"/>
      <c r="D88" s="217"/>
      <c r="E88" s="63"/>
      <c r="F88" s="218"/>
      <c r="G88" s="189"/>
      <c r="P88" s="190"/>
    </row>
    <row r="89" spans="1:16" s="189" customFormat="1" ht="12.75" customHeight="1">
      <c r="A89" s="214"/>
      <c r="B89" s="204"/>
      <c r="C89" s="204"/>
      <c r="D89" s="205"/>
      <c r="E89" s="55"/>
      <c r="F89" s="206"/>
      <c r="G89" s="184"/>
      <c r="P89" s="207"/>
    </row>
    <row r="90" spans="1:16" s="189" customFormat="1" ht="12.75" customHeight="1">
      <c r="A90" s="214" t="s">
        <v>515</v>
      </c>
      <c r="B90" s="216" t="s">
        <v>516</v>
      </c>
      <c r="C90" s="186"/>
      <c r="D90" s="182"/>
      <c r="E90" s="56"/>
      <c r="F90" s="183"/>
      <c r="G90" s="184"/>
      <c r="P90" s="185"/>
    </row>
    <row r="91" spans="1:16" s="189" customFormat="1" ht="12.75" customHeight="1">
      <c r="A91" s="180"/>
      <c r="B91" s="204"/>
      <c r="C91" s="204"/>
      <c r="D91" s="205"/>
      <c r="E91" s="55"/>
      <c r="F91" s="206"/>
      <c r="G91" s="184"/>
      <c r="P91" s="207"/>
    </row>
    <row r="92" spans="1:16" s="227" customFormat="1" ht="51" customHeight="1">
      <c r="A92" s="225" t="s">
        <v>472</v>
      </c>
      <c r="B92" s="226" t="s">
        <v>517</v>
      </c>
      <c r="C92" s="221" t="s">
        <v>4</v>
      </c>
      <c r="D92" s="244">
        <v>1</v>
      </c>
      <c r="E92" s="53"/>
      <c r="F92" s="206">
        <f>D92*E92</f>
        <v>0</v>
      </c>
      <c r="G92" s="189"/>
      <c r="J92" s="228"/>
      <c r="P92" s="190"/>
    </row>
    <row r="93" spans="1:16" ht="10.5" customHeight="1"/>
    <row r="94" spans="1:16" s="189" customFormat="1" ht="18" customHeight="1">
      <c r="A94" s="215" t="s">
        <v>515</v>
      </c>
      <c r="B94" s="216" t="s">
        <v>518</v>
      </c>
      <c r="C94" s="234"/>
      <c r="D94" s="235"/>
      <c r="E94" s="56"/>
      <c r="F94" s="187">
        <f>SUM(F91:F92)</f>
        <v>0</v>
      </c>
      <c r="G94" s="236"/>
      <c r="H94" s="190"/>
      <c r="P94" s="185"/>
    </row>
    <row r="95" spans="1:16" s="189" customFormat="1">
      <c r="A95" s="230"/>
      <c r="B95" s="216"/>
      <c r="C95" s="234"/>
      <c r="D95" s="235"/>
      <c r="E95" s="56"/>
      <c r="F95" s="254"/>
      <c r="G95" s="236"/>
      <c r="H95" s="190"/>
      <c r="P95" s="185"/>
    </row>
    <row r="96" spans="1:16" s="189" customFormat="1">
      <c r="A96" s="245" t="s">
        <v>513</v>
      </c>
      <c r="B96" s="255" t="s">
        <v>519</v>
      </c>
      <c r="C96" s="198"/>
      <c r="D96" s="199"/>
      <c r="E96" s="60"/>
      <c r="F96" s="187">
        <f>SUM(F94)</f>
        <v>0</v>
      </c>
      <c r="G96" s="184"/>
      <c r="P96" s="185"/>
    </row>
    <row r="97" spans="1:16" s="189" customFormat="1">
      <c r="A97" s="180"/>
      <c r="B97" s="186"/>
      <c r="C97" s="186"/>
      <c r="D97" s="182"/>
      <c r="E97" s="56"/>
      <c r="F97" s="183"/>
      <c r="G97" s="184"/>
      <c r="P97" s="185"/>
    </row>
    <row r="98" spans="1:16" s="189" customFormat="1">
      <c r="A98" s="180"/>
      <c r="B98" s="186"/>
      <c r="C98" s="186"/>
      <c r="D98" s="182"/>
      <c r="E98" s="56"/>
      <c r="F98" s="183"/>
      <c r="G98" s="184"/>
      <c r="P98" s="185"/>
    </row>
    <row r="99" spans="1:16">
      <c r="A99" s="215" t="s">
        <v>461</v>
      </c>
      <c r="B99" s="216" t="s">
        <v>520</v>
      </c>
      <c r="C99" s="216"/>
      <c r="D99" s="217"/>
      <c r="E99" s="63"/>
      <c r="F99" s="218"/>
      <c r="G99" s="189"/>
      <c r="P99" s="190"/>
    </row>
    <row r="100" spans="1:16" s="189" customFormat="1">
      <c r="A100" s="180"/>
      <c r="B100" s="204"/>
      <c r="C100" s="204"/>
      <c r="D100" s="205"/>
      <c r="E100" s="55"/>
      <c r="F100" s="206"/>
      <c r="G100" s="184"/>
      <c r="P100" s="207"/>
    </row>
    <row r="101" spans="1:16" s="189" customFormat="1">
      <c r="A101" s="214" t="s">
        <v>521</v>
      </c>
      <c r="B101" s="216" t="s">
        <v>522</v>
      </c>
      <c r="C101" s="186"/>
      <c r="D101" s="182"/>
      <c r="E101" s="56"/>
      <c r="F101" s="183"/>
      <c r="G101" s="184"/>
      <c r="P101" s="185"/>
    </row>
    <row r="102" spans="1:16" s="189" customFormat="1">
      <c r="A102" s="180"/>
      <c r="B102" s="204"/>
      <c r="C102" s="204"/>
      <c r="D102" s="205"/>
      <c r="E102" s="55"/>
      <c r="F102" s="206"/>
      <c r="G102" s="184"/>
      <c r="P102" s="207"/>
    </row>
    <row r="103" spans="1:16" s="189" customFormat="1">
      <c r="A103" s="243"/>
      <c r="B103" s="220"/>
      <c r="C103" s="221"/>
      <c r="D103" s="252"/>
      <c r="E103" s="63"/>
      <c r="F103" s="218"/>
      <c r="P103" s="190"/>
    </row>
    <row r="104" spans="1:16" s="227" customFormat="1" ht="38.25" customHeight="1">
      <c r="A104" s="225" t="s">
        <v>472</v>
      </c>
      <c r="B104" s="226" t="s">
        <v>523</v>
      </c>
      <c r="C104" s="221" t="s">
        <v>101</v>
      </c>
      <c r="D104" s="244">
        <v>10</v>
      </c>
      <c r="E104" s="53"/>
      <c r="F104" s="206">
        <f>D104*E104</f>
        <v>0</v>
      </c>
      <c r="G104" s="189"/>
      <c r="J104" s="228"/>
      <c r="P104" s="190"/>
    </row>
    <row r="105" spans="1:16" s="189" customFormat="1">
      <c r="A105" s="225"/>
      <c r="B105" s="253"/>
      <c r="C105" s="221"/>
      <c r="D105" s="232"/>
      <c r="E105" s="63"/>
      <c r="F105" s="218"/>
      <c r="P105" s="190"/>
    </row>
    <row r="106" spans="1:16" s="227" customFormat="1" ht="38.25" customHeight="1">
      <c r="A106" s="225" t="s">
        <v>474</v>
      </c>
      <c r="B106" s="226" t="s">
        <v>524</v>
      </c>
      <c r="C106" s="221" t="s">
        <v>101</v>
      </c>
      <c r="D106" s="244">
        <v>39</v>
      </c>
      <c r="E106" s="53"/>
      <c r="F106" s="206">
        <f>D106*E106</f>
        <v>0</v>
      </c>
      <c r="G106" s="189"/>
      <c r="J106" s="228"/>
      <c r="P106" s="190"/>
    </row>
    <row r="107" spans="1:16" s="189" customFormat="1">
      <c r="A107" s="225"/>
      <c r="B107" s="253"/>
      <c r="C107" s="221"/>
      <c r="D107" s="232"/>
      <c r="E107" s="63"/>
      <c r="F107" s="218"/>
      <c r="I107" s="256"/>
      <c r="P107" s="190"/>
    </row>
    <row r="108" spans="1:16" s="227" customFormat="1" ht="63" customHeight="1">
      <c r="A108" s="225" t="s">
        <v>476</v>
      </c>
      <c r="B108" s="226" t="s">
        <v>525</v>
      </c>
      <c r="C108" s="221" t="s">
        <v>526</v>
      </c>
      <c r="D108" s="244">
        <v>1</v>
      </c>
      <c r="E108" s="53"/>
      <c r="F108" s="206">
        <f>D108*E108</f>
        <v>0</v>
      </c>
      <c r="G108" s="189"/>
      <c r="J108" s="228"/>
      <c r="P108" s="190"/>
    </row>
    <row r="109" spans="1:16" s="189" customFormat="1">
      <c r="A109" s="225"/>
      <c r="B109" s="253"/>
      <c r="C109" s="221"/>
      <c r="D109" s="232"/>
      <c r="E109" s="63"/>
      <c r="F109" s="218"/>
      <c r="I109" s="256"/>
      <c r="P109" s="190"/>
    </row>
    <row r="110" spans="1:16" s="227" customFormat="1" ht="25.5" customHeight="1">
      <c r="A110" s="225" t="s">
        <v>527</v>
      </c>
      <c r="B110" s="226" t="s">
        <v>528</v>
      </c>
      <c r="C110" s="221" t="s">
        <v>526</v>
      </c>
      <c r="D110" s="244">
        <v>1</v>
      </c>
      <c r="E110" s="53"/>
      <c r="F110" s="206">
        <f>D110*E110</f>
        <v>0</v>
      </c>
      <c r="G110" s="189"/>
      <c r="I110" s="256"/>
      <c r="J110" s="228"/>
      <c r="P110" s="190"/>
    </row>
    <row r="111" spans="1:16" s="189" customFormat="1">
      <c r="A111" s="225"/>
      <c r="B111" s="253"/>
      <c r="C111" s="221"/>
      <c r="D111" s="232"/>
      <c r="E111" s="63"/>
      <c r="F111" s="218"/>
      <c r="I111" s="256"/>
      <c r="P111" s="190"/>
    </row>
    <row r="112" spans="1:16" s="189" customFormat="1" ht="120.75" customHeight="1">
      <c r="A112" s="225" t="s">
        <v>529</v>
      </c>
      <c r="B112" s="220" t="s">
        <v>530</v>
      </c>
      <c r="C112" s="221" t="s">
        <v>4</v>
      </c>
      <c r="D112" s="244">
        <v>1</v>
      </c>
      <c r="E112" s="53"/>
      <c r="F112" s="206">
        <f>D112*E112</f>
        <v>0</v>
      </c>
      <c r="I112" s="256"/>
      <c r="P112" s="190"/>
    </row>
    <row r="113" spans="1:16" s="189" customFormat="1">
      <c r="A113" s="225"/>
      <c r="B113" s="253"/>
      <c r="C113" s="221"/>
      <c r="D113" s="232"/>
      <c r="E113" s="63"/>
      <c r="F113" s="218"/>
      <c r="I113" s="256"/>
      <c r="P113" s="190"/>
    </row>
    <row r="114" spans="1:16" s="189" customFormat="1" ht="28.5">
      <c r="A114" s="225" t="s">
        <v>531</v>
      </c>
      <c r="B114" s="220" t="s">
        <v>532</v>
      </c>
      <c r="C114" s="221" t="s">
        <v>101</v>
      </c>
      <c r="D114" s="244">
        <v>28</v>
      </c>
      <c r="E114" s="53"/>
      <c r="F114" s="206">
        <f>D114*E114</f>
        <v>0</v>
      </c>
      <c r="P114" s="190"/>
    </row>
    <row r="115" spans="1:16" s="189" customFormat="1">
      <c r="A115" s="225"/>
      <c r="B115" s="220"/>
      <c r="C115" s="221"/>
      <c r="D115" s="252"/>
      <c r="E115" s="63"/>
      <c r="F115" s="218"/>
      <c r="P115" s="190"/>
    </row>
    <row r="116" spans="1:16" s="189" customFormat="1" ht="28.5">
      <c r="A116" s="225" t="s">
        <v>533</v>
      </c>
      <c r="B116" s="220" t="s">
        <v>534</v>
      </c>
      <c r="C116" s="221" t="s">
        <v>4</v>
      </c>
      <c r="D116" s="244">
        <v>2</v>
      </c>
      <c r="E116" s="53"/>
      <c r="F116" s="206">
        <f>D116*E116</f>
        <v>0</v>
      </c>
      <c r="P116" s="190"/>
    </row>
    <row r="117" spans="1:16" s="189" customFormat="1">
      <c r="A117" s="225"/>
      <c r="B117" s="253"/>
      <c r="C117" s="221"/>
      <c r="D117" s="232"/>
      <c r="E117" s="63"/>
      <c r="F117" s="218"/>
      <c r="P117" s="190"/>
    </row>
    <row r="118" spans="1:16" s="189" customFormat="1" ht="28.5">
      <c r="A118" s="225" t="s">
        <v>535</v>
      </c>
      <c r="B118" s="220" t="s">
        <v>536</v>
      </c>
      <c r="C118" s="221" t="s">
        <v>4</v>
      </c>
      <c r="D118" s="244">
        <v>2</v>
      </c>
      <c r="E118" s="53"/>
      <c r="F118" s="206">
        <f>D118*E118</f>
        <v>0</v>
      </c>
      <c r="P118" s="190"/>
    </row>
    <row r="119" spans="1:16" s="189" customFormat="1">
      <c r="A119" s="225"/>
      <c r="B119" s="220"/>
      <c r="C119" s="221"/>
      <c r="D119" s="252"/>
      <c r="E119" s="63"/>
      <c r="F119" s="218"/>
      <c r="P119" s="190"/>
    </row>
    <row r="120" spans="1:16" s="189" customFormat="1">
      <c r="A120" s="225" t="s">
        <v>537</v>
      </c>
      <c r="B120" s="220" t="s">
        <v>538</v>
      </c>
      <c r="C120" s="221" t="s">
        <v>101</v>
      </c>
      <c r="D120" s="244">
        <v>26</v>
      </c>
      <c r="E120" s="53"/>
      <c r="F120" s="206">
        <f>D120*E120</f>
        <v>0</v>
      </c>
      <c r="P120" s="190"/>
    </row>
    <row r="121" spans="1:16" s="189" customFormat="1">
      <c r="A121" s="225"/>
      <c r="B121" s="253"/>
      <c r="C121" s="221"/>
      <c r="D121" s="232"/>
      <c r="E121" s="63"/>
      <c r="F121" s="218"/>
      <c r="P121" s="190"/>
    </row>
    <row r="122" spans="1:16" s="189" customFormat="1" ht="28.5">
      <c r="A122" s="225" t="s">
        <v>539</v>
      </c>
      <c r="B122" s="220" t="s">
        <v>540</v>
      </c>
      <c r="C122" s="221" t="s">
        <v>4</v>
      </c>
      <c r="D122" s="244">
        <v>1</v>
      </c>
      <c r="E122" s="53"/>
      <c r="F122" s="206">
        <f>D122*E122</f>
        <v>0</v>
      </c>
      <c r="P122" s="190"/>
    </row>
    <row r="123" spans="1:16" s="189" customFormat="1">
      <c r="A123" s="225"/>
      <c r="B123" s="220"/>
      <c r="C123" s="221"/>
      <c r="D123" s="252"/>
      <c r="E123" s="63"/>
      <c r="F123" s="218"/>
      <c r="P123" s="190"/>
    </row>
    <row r="124" spans="1:16" s="189" customFormat="1">
      <c r="A124" s="225" t="s">
        <v>541</v>
      </c>
      <c r="B124" s="220" t="s">
        <v>542</v>
      </c>
      <c r="C124" s="221" t="s">
        <v>4</v>
      </c>
      <c r="D124" s="244">
        <v>1</v>
      </c>
      <c r="E124" s="53"/>
      <c r="F124" s="206">
        <f>D124*E124</f>
        <v>0</v>
      </c>
      <c r="P124" s="190"/>
    </row>
    <row r="125" spans="1:16" s="189" customFormat="1">
      <c r="A125" s="243"/>
      <c r="B125" s="253"/>
      <c r="C125" s="221"/>
      <c r="D125" s="232"/>
      <c r="E125" s="63"/>
      <c r="F125" s="218"/>
      <c r="P125" s="190"/>
    </row>
    <row r="126" spans="1:16" s="189" customFormat="1">
      <c r="A126" s="215" t="s">
        <v>521</v>
      </c>
      <c r="B126" s="216" t="s">
        <v>543</v>
      </c>
      <c r="C126" s="234"/>
      <c r="D126" s="235"/>
      <c r="E126" s="56"/>
      <c r="F126" s="187">
        <f>SUM(F104:F124)</f>
        <v>0</v>
      </c>
      <c r="G126" s="236"/>
      <c r="H126" s="190"/>
      <c r="P126" s="185"/>
    </row>
    <row r="127" spans="1:16" s="189" customFormat="1">
      <c r="A127" s="230"/>
      <c r="B127" s="228"/>
      <c r="C127" s="231"/>
      <c r="D127" s="232"/>
      <c r="E127" s="55"/>
      <c r="F127" s="233"/>
      <c r="G127" s="227"/>
      <c r="P127" s="229"/>
    </row>
    <row r="128" spans="1:16">
      <c r="A128" s="215" t="s">
        <v>544</v>
      </c>
      <c r="B128" s="216" t="s">
        <v>545</v>
      </c>
      <c r="C128" s="216"/>
      <c r="D128" s="217"/>
      <c r="E128" s="63"/>
      <c r="F128" s="218"/>
      <c r="G128" s="189"/>
      <c r="P128" s="190"/>
    </row>
    <row r="129" spans="1:16" s="189" customFormat="1">
      <c r="A129" s="243"/>
      <c r="B129" s="220"/>
      <c r="C129" s="221"/>
      <c r="D129" s="252"/>
      <c r="E129" s="63"/>
      <c r="F129" s="218"/>
      <c r="P129" s="190"/>
    </row>
    <row r="130" spans="1:16" s="227" customFormat="1" ht="25.5" customHeight="1">
      <c r="A130" s="225" t="s">
        <v>472</v>
      </c>
      <c r="B130" s="226" t="s">
        <v>546</v>
      </c>
      <c r="C130" s="239" t="s">
        <v>60</v>
      </c>
      <c r="D130" s="257">
        <v>2</v>
      </c>
      <c r="E130" s="57"/>
      <c r="F130" s="207">
        <f>D130*E130</f>
        <v>0</v>
      </c>
      <c r="G130" s="189"/>
      <c r="J130" s="228"/>
      <c r="P130" s="190"/>
    </row>
    <row r="131" spans="1:16" s="189" customFormat="1" ht="3.75" customHeight="1">
      <c r="A131" s="225"/>
      <c r="B131" s="253"/>
      <c r="C131" s="239"/>
      <c r="D131" s="240"/>
      <c r="E131" s="64"/>
      <c r="F131" s="190"/>
      <c r="P131" s="190"/>
    </row>
    <row r="132" spans="1:16" s="227" customFormat="1" ht="20.25" customHeight="1">
      <c r="A132" s="225" t="s">
        <v>474</v>
      </c>
      <c r="B132" s="226" t="s">
        <v>547</v>
      </c>
      <c r="C132" s="239" t="s">
        <v>60</v>
      </c>
      <c r="D132" s="257">
        <v>1</v>
      </c>
      <c r="E132" s="57"/>
      <c r="F132" s="207">
        <f>D132*E132</f>
        <v>0</v>
      </c>
      <c r="G132" s="189"/>
      <c r="J132" s="228"/>
      <c r="P132" s="190"/>
    </row>
    <row r="133" spans="1:16" s="189" customFormat="1">
      <c r="A133" s="225"/>
      <c r="B133" s="253"/>
      <c r="C133" s="239"/>
      <c r="D133" s="240"/>
      <c r="E133" s="64"/>
      <c r="F133" s="190"/>
      <c r="P133" s="190"/>
    </row>
    <row r="134" spans="1:16" s="227" customFormat="1" ht="17.25" customHeight="1">
      <c r="A134" s="225" t="s">
        <v>476</v>
      </c>
      <c r="B134" s="226" t="s">
        <v>548</v>
      </c>
      <c r="C134" s="239" t="s">
        <v>60</v>
      </c>
      <c r="D134" s="257">
        <v>1</v>
      </c>
      <c r="E134" s="57"/>
      <c r="F134" s="207">
        <f>D134*E134</f>
        <v>0</v>
      </c>
      <c r="G134" s="189"/>
      <c r="J134" s="228"/>
      <c r="P134" s="190"/>
    </row>
    <row r="135" spans="1:16" s="189" customFormat="1">
      <c r="A135" s="225"/>
      <c r="B135" s="253"/>
      <c r="C135" s="239"/>
      <c r="D135" s="240"/>
      <c r="E135" s="64"/>
      <c r="F135" s="190"/>
      <c r="P135" s="190"/>
    </row>
    <row r="136" spans="1:16" s="227" customFormat="1" ht="29.25">
      <c r="A136" s="225" t="s">
        <v>527</v>
      </c>
      <c r="B136" s="226" t="s">
        <v>549</v>
      </c>
      <c r="C136" s="239" t="s">
        <v>560</v>
      </c>
      <c r="D136" s="257">
        <v>1</v>
      </c>
      <c r="E136" s="57"/>
      <c r="F136" s="207">
        <f>D136*E136</f>
        <v>0</v>
      </c>
      <c r="G136" s="189"/>
      <c r="J136" s="228"/>
      <c r="P136" s="190"/>
    </row>
    <row r="137" spans="1:16" s="189" customFormat="1">
      <c r="A137" s="243"/>
      <c r="B137" s="253"/>
      <c r="C137" s="221"/>
      <c r="D137" s="232"/>
      <c r="E137" s="63"/>
      <c r="F137" s="218"/>
      <c r="P137" s="190"/>
    </row>
    <row r="138" spans="1:16" s="189" customFormat="1">
      <c r="A138" s="215" t="s">
        <v>544</v>
      </c>
      <c r="B138" s="216" t="s">
        <v>550</v>
      </c>
      <c r="C138" s="234"/>
      <c r="D138" s="235"/>
      <c r="E138" s="56"/>
      <c r="F138" s="187">
        <f>SUM(F130:F136)</f>
        <v>0</v>
      </c>
      <c r="G138" s="236"/>
      <c r="H138" s="190"/>
      <c r="P138" s="185"/>
    </row>
    <row r="139" spans="1:16" s="189" customFormat="1">
      <c r="A139" s="243"/>
      <c r="B139" s="253"/>
      <c r="C139" s="221"/>
      <c r="D139" s="232"/>
      <c r="E139" s="63"/>
      <c r="F139" s="218"/>
      <c r="P139" s="190"/>
    </row>
    <row r="140" spans="1:16">
      <c r="A140" s="215" t="s">
        <v>551</v>
      </c>
      <c r="B140" s="216" t="s">
        <v>552</v>
      </c>
      <c r="C140" s="216"/>
      <c r="D140" s="217"/>
      <c r="E140" s="63"/>
      <c r="F140" s="218"/>
      <c r="G140" s="189"/>
      <c r="P140" s="190"/>
    </row>
    <row r="141" spans="1:16" s="189" customFormat="1">
      <c r="A141" s="243"/>
      <c r="B141" s="220"/>
      <c r="C141" s="221"/>
      <c r="D141" s="252"/>
      <c r="E141" s="63"/>
      <c r="F141" s="218"/>
      <c r="P141" s="190"/>
    </row>
    <row r="142" spans="1:16" s="227" customFormat="1" ht="38.25" customHeight="1">
      <c r="A142" s="258" t="s">
        <v>472</v>
      </c>
      <c r="B142" s="259" t="s">
        <v>553</v>
      </c>
      <c r="C142" s="260" t="s">
        <v>526</v>
      </c>
      <c r="D142" s="261">
        <v>1</v>
      </c>
      <c r="E142" s="66"/>
      <c r="F142" s="262">
        <f>D142*E142</f>
        <v>0</v>
      </c>
      <c r="G142" s="189"/>
      <c r="J142" s="228"/>
      <c r="P142" s="190"/>
    </row>
    <row r="143" spans="1:16" s="189" customFormat="1">
      <c r="A143" s="243"/>
      <c r="B143" s="220"/>
      <c r="C143" s="221"/>
      <c r="D143" s="252"/>
      <c r="E143" s="63"/>
      <c r="F143" s="218"/>
      <c r="P143" s="190"/>
    </row>
    <row r="144" spans="1:16" s="227" customFormat="1" ht="22.5" customHeight="1">
      <c r="A144" s="258" t="s">
        <v>474</v>
      </c>
      <c r="B144" s="259" t="s">
        <v>554</v>
      </c>
      <c r="C144" s="260" t="s">
        <v>526</v>
      </c>
      <c r="D144" s="261">
        <v>1</v>
      </c>
      <c r="E144" s="66"/>
      <c r="F144" s="262">
        <f>D144*E144</f>
        <v>0</v>
      </c>
      <c r="G144" s="189"/>
      <c r="J144" s="228"/>
      <c r="P144" s="190"/>
    </row>
    <row r="145" spans="1:16" s="189" customFormat="1">
      <c r="A145" s="243"/>
      <c r="B145" s="253"/>
      <c r="C145" s="221"/>
      <c r="D145" s="232"/>
      <c r="E145" s="63"/>
      <c r="F145" s="218"/>
      <c r="P145" s="190"/>
    </row>
    <row r="146" spans="1:16" s="189" customFormat="1">
      <c r="A146" s="215" t="s">
        <v>551</v>
      </c>
      <c r="B146" s="216" t="s">
        <v>555</v>
      </c>
      <c r="C146" s="234"/>
      <c r="D146" s="235"/>
      <c r="E146" s="56"/>
      <c r="F146" s="187">
        <f>SUM(F142:F144)</f>
        <v>0</v>
      </c>
      <c r="G146" s="236"/>
      <c r="H146" s="190"/>
      <c r="P146" s="185"/>
    </row>
    <row r="147" spans="1:16" s="189" customFormat="1" ht="14.25" customHeight="1">
      <c r="A147" s="230"/>
      <c r="B147" s="216"/>
      <c r="C147" s="234"/>
      <c r="D147" s="235"/>
      <c r="E147" s="56"/>
      <c r="F147" s="250"/>
      <c r="G147" s="236"/>
      <c r="H147" s="190"/>
      <c r="P147" s="185"/>
    </row>
    <row r="148" spans="1:16" s="201" customFormat="1" ht="18.75" customHeight="1">
      <c r="A148" s="263" t="s">
        <v>556</v>
      </c>
      <c r="B148" s="264" t="s">
        <v>557</v>
      </c>
      <c r="C148" s="265"/>
      <c r="D148" s="266"/>
      <c r="E148" s="65"/>
      <c r="F148" s="267">
        <f>SUM(F146+F138+F126)</f>
        <v>0</v>
      </c>
      <c r="G148" s="268"/>
      <c r="P148" s="203"/>
    </row>
    <row r="149" spans="1:16" s="189" customFormat="1">
      <c r="A149" s="180"/>
      <c r="B149" s="186"/>
      <c r="C149" s="186"/>
      <c r="D149" s="182"/>
      <c r="E149" s="56"/>
      <c r="F149" s="183"/>
      <c r="G149" s="184"/>
      <c r="P149" s="185"/>
    </row>
    <row r="151" spans="1:16" s="268" customFormat="1">
      <c r="A151" s="196" t="s">
        <v>459</v>
      </c>
      <c r="B151" s="269" t="s">
        <v>460</v>
      </c>
      <c r="C151" s="269"/>
      <c r="D151" s="270"/>
      <c r="E151" s="277"/>
      <c r="F151" s="203"/>
      <c r="P151" s="203"/>
    </row>
    <row r="152" spans="1:16" s="268" customFormat="1">
      <c r="A152" s="196"/>
      <c r="B152" s="269"/>
      <c r="C152" s="269"/>
      <c r="D152" s="270"/>
      <c r="E152" s="277"/>
      <c r="F152" s="203"/>
      <c r="P152" s="203"/>
    </row>
    <row r="153" spans="1:16" s="268" customFormat="1">
      <c r="A153" s="196"/>
      <c r="B153" s="193"/>
      <c r="C153" s="193"/>
      <c r="D153" s="194"/>
      <c r="E153" s="275"/>
      <c r="F153" s="271"/>
      <c r="P153" s="271"/>
    </row>
    <row r="154" spans="1:16" s="201" customFormat="1" ht="15.75" customHeight="1">
      <c r="E154" s="278"/>
      <c r="G154" s="200"/>
      <c r="J154" s="202"/>
      <c r="P154" s="203"/>
    </row>
    <row r="155" spans="1:16" s="201" customFormat="1" ht="15.75" customHeight="1">
      <c r="E155" s="278"/>
      <c r="G155" s="200"/>
      <c r="J155" s="202"/>
      <c r="P155" s="203"/>
    </row>
    <row r="156" spans="1:16" s="201" customFormat="1" ht="15.75" customHeight="1">
      <c r="E156" s="278"/>
      <c r="G156" s="200"/>
      <c r="J156" s="202"/>
      <c r="P156" s="203"/>
    </row>
    <row r="157" spans="1:16" s="268" customFormat="1" ht="15.75" customHeight="1">
      <c r="E157" s="279"/>
      <c r="G157" s="200"/>
      <c r="J157" s="203"/>
      <c r="P157" s="203"/>
    </row>
    <row r="158" spans="1:16" s="268" customFormat="1" ht="9.75" customHeight="1">
      <c r="A158" s="196"/>
      <c r="B158" s="272"/>
      <c r="C158" s="272"/>
      <c r="D158" s="270"/>
      <c r="E158" s="277"/>
      <c r="F158" s="203"/>
      <c r="J158" s="203"/>
      <c r="P158" s="203"/>
    </row>
    <row r="159" spans="1:16" s="268" customFormat="1" ht="21" customHeight="1" thickBot="1">
      <c r="A159" s="263"/>
      <c r="B159" s="265" t="s">
        <v>559</v>
      </c>
      <c r="C159" s="265"/>
      <c r="D159" s="266"/>
      <c r="E159" s="65"/>
      <c r="F159" s="267">
        <f>SUM(F5:F8)</f>
        <v>0</v>
      </c>
      <c r="G159" s="200"/>
      <c r="I159" s="203"/>
      <c r="J159" s="270"/>
      <c r="P159" s="273"/>
    </row>
    <row r="160" spans="1:16" s="268" customFormat="1">
      <c r="A160" s="196"/>
      <c r="B160" s="193"/>
      <c r="C160" s="193"/>
      <c r="D160" s="194"/>
      <c r="E160" s="275"/>
      <c r="F160" s="271"/>
      <c r="P160" s="271"/>
    </row>
    <row r="161" spans="1:16" s="268" customFormat="1">
      <c r="A161" s="196"/>
      <c r="B161" s="193"/>
      <c r="C161" s="193"/>
      <c r="D161" s="194"/>
      <c r="E161" s="275"/>
      <c r="F161" s="271"/>
      <c r="P161" s="271"/>
    </row>
    <row r="162" spans="1:16" s="268" customFormat="1">
      <c r="A162" s="196" t="s">
        <v>461</v>
      </c>
      <c r="B162" s="269" t="s">
        <v>462</v>
      </c>
      <c r="C162" s="269"/>
      <c r="D162" s="270"/>
      <c r="E162" s="277"/>
      <c r="F162" s="203"/>
      <c r="P162" s="203"/>
    </row>
    <row r="163" spans="1:16" s="268" customFormat="1">
      <c r="A163" s="196"/>
      <c r="B163" s="269"/>
      <c r="C163" s="269"/>
      <c r="D163" s="270"/>
      <c r="E163" s="277"/>
      <c r="F163" s="203"/>
      <c r="P163" s="203"/>
    </row>
    <row r="164" spans="1:16" s="268" customFormat="1">
      <c r="A164" s="196"/>
      <c r="B164" s="193"/>
      <c r="C164" s="193"/>
      <c r="D164" s="194"/>
      <c r="E164" s="275"/>
      <c r="F164" s="271"/>
      <c r="P164" s="271"/>
    </row>
    <row r="165" spans="1:16" s="201" customFormat="1" ht="15.75" customHeight="1">
      <c r="E165" s="278"/>
      <c r="G165" s="200"/>
      <c r="J165" s="202"/>
      <c r="P165" s="203"/>
    </row>
    <row r="166" spans="1:16" s="201" customFormat="1" ht="24" customHeight="1">
      <c r="E166" s="278"/>
      <c r="G166" s="200"/>
      <c r="J166" s="202"/>
      <c r="P166" s="203"/>
    </row>
    <row r="167" spans="1:16" s="201" customFormat="1" ht="21" customHeight="1">
      <c r="E167" s="278"/>
      <c r="G167" s="200"/>
      <c r="J167" s="202"/>
      <c r="P167" s="203"/>
    </row>
    <row r="168" spans="1:16" s="268" customFormat="1" ht="10.5" customHeight="1">
      <c r="A168" s="196"/>
      <c r="B168" s="272"/>
      <c r="C168" s="272"/>
      <c r="D168" s="270"/>
      <c r="E168" s="277"/>
      <c r="F168" s="203"/>
      <c r="J168" s="203"/>
      <c r="P168" s="203"/>
    </row>
    <row r="169" spans="1:16" s="268" customFormat="1" ht="19.5" customHeight="1" thickBot="1">
      <c r="A169" s="263"/>
      <c r="B169" s="274" t="s">
        <v>462</v>
      </c>
      <c r="C169" s="265"/>
      <c r="D169" s="266"/>
      <c r="E169" s="65"/>
      <c r="F169" s="267">
        <f>SUM(F11:F168)</f>
        <v>0</v>
      </c>
      <c r="G169" s="200"/>
      <c r="I169" s="203"/>
      <c r="J169" s="270"/>
      <c r="P169" s="273"/>
    </row>
    <row r="170" spans="1:16" s="268" customFormat="1">
      <c r="A170" s="196"/>
      <c r="B170" s="193"/>
      <c r="C170" s="193"/>
      <c r="D170" s="194"/>
      <c r="E170" s="275"/>
      <c r="F170" s="271"/>
      <c r="P170" s="271"/>
    </row>
  </sheetData>
  <sheetProtection algorithmName="SHA-512" hashValue="nh914Vhup8ilkSXPsQ4V1Mj68K8uXL72qTekCBUJkyESuqaNP/kf3KIAmT4j6EM7ArQrFKRXFp++wAIncX/8vA==" saltValue="RfD9PKA984EyUwFvlZ4r8A=="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tint="0.499984740745262"/>
  </sheetPr>
  <dimension ref="A1:J495"/>
  <sheetViews>
    <sheetView tabSelected="1" view="pageBreakPreview" topLeftCell="A63" zoomScaleNormal="85" zoomScaleSheetLayoutView="100" workbookViewId="0">
      <selection activeCell="D68" sqref="D68"/>
    </sheetView>
  </sheetViews>
  <sheetFormatPr defaultColWidth="12.5703125" defaultRowHeight="15"/>
  <cols>
    <col min="1" max="1" width="6.85546875" style="355" customWidth="1"/>
    <col min="2" max="2" width="55.5703125" style="318" customWidth="1"/>
    <col min="3" max="3" width="10.5703125" style="319" customWidth="1"/>
    <col min="4" max="4" width="14.5703125" style="320" customWidth="1"/>
    <col min="5" max="5" width="15.5703125" style="321" customWidth="1"/>
    <col min="6" max="6" width="12.5703125" style="284"/>
    <col min="7" max="7" width="12.5703125" style="285"/>
    <col min="8" max="8" width="12.5703125" style="286"/>
    <col min="9" max="9" width="14.140625" style="286" customWidth="1"/>
    <col min="10" max="10" width="34.140625" style="286" customWidth="1"/>
    <col min="11" max="16384" width="12.5703125" style="286"/>
  </cols>
  <sheetData>
    <row r="1" spans="1:7" s="283" customFormat="1" ht="15.75" thickBot="1">
      <c r="A1" s="536" t="s">
        <v>50</v>
      </c>
      <c r="B1" s="537"/>
      <c r="C1" s="537"/>
      <c r="D1" s="537"/>
      <c r="E1" s="280"/>
      <c r="F1" s="281"/>
      <c r="G1" s="282"/>
    </row>
    <row r="2" spans="1:7" ht="102" customHeight="1">
      <c r="A2" s="538" t="s">
        <v>92</v>
      </c>
      <c r="B2" s="538"/>
      <c r="C2" s="538"/>
      <c r="D2" s="538"/>
      <c r="E2" s="538"/>
    </row>
    <row r="3" spans="1:7" s="288" customFormat="1">
      <c r="A3" s="287"/>
      <c r="C3" s="289"/>
      <c r="D3" s="290"/>
      <c r="E3" s="290"/>
    </row>
    <row r="4" spans="1:7" s="291" customFormat="1">
      <c r="A4" s="287" t="s">
        <v>166</v>
      </c>
      <c r="C4" s="292"/>
      <c r="D4" s="293"/>
      <c r="E4" s="293" t="s">
        <v>161</v>
      </c>
    </row>
    <row r="5" spans="1:7" s="291" customFormat="1">
      <c r="A5" s="287"/>
      <c r="C5" s="292"/>
      <c r="D5" s="293"/>
      <c r="E5" s="293"/>
    </row>
    <row r="6" spans="1:7" s="288" customFormat="1" ht="15.75" thickBot="1">
      <c r="A6" s="287"/>
      <c r="C6" s="289"/>
      <c r="D6" s="290"/>
      <c r="E6" s="290"/>
    </row>
    <row r="7" spans="1:7" s="288" customFormat="1" ht="15.75" thickBot="1">
      <c r="A7" s="294" t="s">
        <v>52</v>
      </c>
      <c r="B7" s="295" t="s">
        <v>53</v>
      </c>
      <c r="C7" s="295"/>
      <c r="D7" s="296"/>
      <c r="E7" s="297" t="s">
        <v>54</v>
      </c>
    </row>
    <row r="8" spans="1:7" s="288" customFormat="1">
      <c r="A8" s="287">
        <v>1</v>
      </c>
      <c r="B8" s="288" t="s">
        <v>43</v>
      </c>
      <c r="C8" s="289"/>
      <c r="D8" s="290"/>
      <c r="E8" s="290">
        <f>E71</f>
        <v>3600</v>
      </c>
    </row>
    <row r="9" spans="1:7" s="288" customFormat="1">
      <c r="A9" s="298">
        <v>2</v>
      </c>
      <c r="B9" s="299" t="s">
        <v>31</v>
      </c>
      <c r="C9" s="300"/>
      <c r="D9" s="301"/>
      <c r="E9" s="301">
        <f>E95</f>
        <v>0</v>
      </c>
    </row>
    <row r="10" spans="1:7" s="288" customFormat="1">
      <c r="A10" s="298">
        <v>3</v>
      </c>
      <c r="B10" s="299" t="s">
        <v>21</v>
      </c>
      <c r="C10" s="300"/>
      <c r="D10" s="301"/>
      <c r="E10" s="301">
        <f>E134</f>
        <v>0</v>
      </c>
    </row>
    <row r="11" spans="1:7" s="288" customFormat="1">
      <c r="A11" s="302">
        <v>6</v>
      </c>
      <c r="B11" s="303" t="s">
        <v>12</v>
      </c>
      <c r="C11" s="304"/>
      <c r="D11" s="305"/>
      <c r="E11" s="305">
        <f>E151</f>
        <v>0</v>
      </c>
    </row>
    <row r="12" spans="1:7" s="288" customFormat="1">
      <c r="A12" s="298">
        <v>7</v>
      </c>
      <c r="B12" s="299" t="s">
        <v>57</v>
      </c>
      <c r="C12" s="300"/>
      <c r="D12" s="301"/>
      <c r="E12" s="301">
        <f>E182</f>
        <v>0</v>
      </c>
    </row>
    <row r="13" spans="1:7" s="288" customFormat="1">
      <c r="A13" s="298"/>
      <c r="B13" s="299"/>
      <c r="C13" s="300"/>
      <c r="D13" s="301"/>
      <c r="E13" s="301"/>
    </row>
    <row r="14" spans="1:7" s="288" customFormat="1" ht="15.75" thickBot="1">
      <c r="A14" s="306"/>
      <c r="B14" s="307"/>
      <c r="C14" s="308"/>
      <c r="D14" s="309"/>
      <c r="E14" s="309"/>
    </row>
    <row r="15" spans="1:7" s="291" customFormat="1">
      <c r="A15" s="310"/>
      <c r="B15" s="311" t="s">
        <v>122</v>
      </c>
      <c r="C15" s="312"/>
      <c r="D15" s="313"/>
      <c r="E15" s="313">
        <f>SUM(E8:E14)</f>
        <v>3600</v>
      </c>
    </row>
    <row r="16" spans="1:7" s="288" customFormat="1">
      <c r="A16" s="287"/>
      <c r="C16" s="289"/>
      <c r="D16" s="290"/>
      <c r="E16" s="290"/>
    </row>
    <row r="17" spans="1:5" s="288" customFormat="1">
      <c r="A17" s="314" t="s">
        <v>120</v>
      </c>
      <c r="C17" s="289"/>
      <c r="D17" s="290"/>
      <c r="E17" s="290"/>
    </row>
    <row r="18" spans="1:5" s="288" customFormat="1" ht="42.75">
      <c r="A18" s="315" t="s">
        <v>127</v>
      </c>
      <c r="B18" s="316" t="s">
        <v>82</v>
      </c>
      <c r="C18" s="289"/>
      <c r="D18" s="290"/>
      <c r="E18" s="290"/>
    </row>
    <row r="19" spans="1:5" s="288" customFormat="1" ht="57">
      <c r="A19" s="315" t="s">
        <v>128</v>
      </c>
      <c r="B19" s="316" t="s">
        <v>121</v>
      </c>
      <c r="C19" s="289"/>
      <c r="D19" s="290"/>
      <c r="E19" s="290"/>
    </row>
    <row r="20" spans="1:5" s="288" customFormat="1" ht="57">
      <c r="A20" s="315" t="s">
        <v>129</v>
      </c>
      <c r="B20" s="316" t="s">
        <v>83</v>
      </c>
      <c r="C20" s="289"/>
      <c r="D20" s="290"/>
      <c r="E20" s="290"/>
    </row>
    <row r="21" spans="1:5" s="288" customFormat="1" ht="57">
      <c r="A21" s="315" t="s">
        <v>130</v>
      </c>
      <c r="B21" s="316" t="s">
        <v>84</v>
      </c>
      <c r="C21" s="289"/>
      <c r="D21" s="290"/>
      <c r="E21" s="290"/>
    </row>
    <row r="22" spans="1:5" s="288" customFormat="1" ht="42.75">
      <c r="A22" s="315" t="s">
        <v>131</v>
      </c>
      <c r="B22" s="316" t="s">
        <v>132</v>
      </c>
      <c r="C22" s="289"/>
      <c r="D22" s="290"/>
      <c r="E22" s="290"/>
    </row>
    <row r="23" spans="1:5" s="288" customFormat="1" ht="27.75" customHeight="1">
      <c r="A23" s="117" t="s">
        <v>570</v>
      </c>
      <c r="B23" s="118" t="s">
        <v>571</v>
      </c>
      <c r="C23" s="289"/>
      <c r="D23" s="290"/>
      <c r="E23" s="290"/>
    </row>
    <row r="24" spans="1:5" ht="14.25">
      <c r="A24" s="317"/>
    </row>
    <row r="25" spans="1:5">
      <c r="A25" s="322" t="s">
        <v>49</v>
      </c>
      <c r="B25" s="323" t="s">
        <v>48</v>
      </c>
      <c r="C25" s="324" t="s">
        <v>47</v>
      </c>
      <c r="D25" s="325" t="s">
        <v>46</v>
      </c>
      <c r="E25" s="325" t="s">
        <v>45</v>
      </c>
    </row>
    <row r="26" spans="1:5">
      <c r="A26" s="322"/>
      <c r="B26" s="323" t="s">
        <v>44</v>
      </c>
      <c r="C26" s="324"/>
      <c r="D26" s="325"/>
      <c r="E26" s="325"/>
    </row>
    <row r="27" spans="1:5">
      <c r="A27" s="326">
        <v>1</v>
      </c>
      <c r="B27" s="327" t="s">
        <v>43</v>
      </c>
      <c r="C27" s="328"/>
      <c r="D27" s="39"/>
      <c r="E27" s="320"/>
    </row>
    <row r="28" spans="1:5">
      <c r="A28" s="329"/>
      <c r="B28" s="330"/>
      <c r="C28" s="328"/>
      <c r="D28" s="39"/>
      <c r="E28" s="320"/>
    </row>
    <row r="29" spans="1:5">
      <c r="A29" s="329"/>
      <c r="B29" s="327" t="s">
        <v>42</v>
      </c>
      <c r="C29" s="328"/>
      <c r="D29" s="39"/>
      <c r="E29" s="320"/>
    </row>
    <row r="30" spans="1:5">
      <c r="A30" s="329"/>
      <c r="B30" s="330"/>
      <c r="C30" s="328"/>
      <c r="D30" s="39"/>
      <c r="E30" s="320"/>
    </row>
    <row r="31" spans="1:5">
      <c r="A31" s="331">
        <v>1.01</v>
      </c>
      <c r="B31" s="330" t="s">
        <v>97</v>
      </c>
      <c r="C31" s="328"/>
      <c r="D31" s="39"/>
      <c r="E31" s="320"/>
    </row>
    <row r="32" spans="1:5" ht="28.5">
      <c r="A32" s="329"/>
      <c r="B32" s="330" t="s">
        <v>125</v>
      </c>
      <c r="C32" s="328"/>
      <c r="D32" s="39"/>
      <c r="E32" s="320"/>
    </row>
    <row r="33" spans="1:5">
      <c r="A33" s="329"/>
      <c r="B33" s="330" t="s">
        <v>41</v>
      </c>
      <c r="C33" s="332">
        <v>0.42499999999999999</v>
      </c>
      <c r="D33" s="39"/>
      <c r="E33" s="320">
        <f>C33*D33</f>
        <v>0</v>
      </c>
    </row>
    <row r="34" spans="1:5">
      <c r="D34" s="39"/>
    </row>
    <row r="35" spans="1:5">
      <c r="A35" s="331">
        <f>MAX(A24:A34)+0.01</f>
        <v>1.02</v>
      </c>
      <c r="B35" s="330" t="s">
        <v>40</v>
      </c>
      <c r="C35" s="328"/>
      <c r="D35" s="39"/>
      <c r="E35" s="320"/>
    </row>
    <row r="36" spans="1:5" ht="28.5">
      <c r="A36" s="329"/>
      <c r="B36" s="330" t="s">
        <v>39</v>
      </c>
      <c r="C36" s="328"/>
      <c r="D36" s="39"/>
      <c r="E36" s="320"/>
    </row>
    <row r="37" spans="1:5">
      <c r="A37" s="329"/>
      <c r="B37" s="330" t="s">
        <v>0</v>
      </c>
      <c r="C37" s="328">
        <v>22</v>
      </c>
      <c r="D37" s="39"/>
      <c r="E37" s="320">
        <f>C37*D37</f>
        <v>0</v>
      </c>
    </row>
    <row r="38" spans="1:5">
      <c r="A38" s="329"/>
      <c r="B38" s="330"/>
      <c r="C38" s="328"/>
      <c r="D38" s="39"/>
      <c r="E38" s="320"/>
    </row>
    <row r="39" spans="1:5">
      <c r="A39" s="329"/>
      <c r="B39" s="327" t="s">
        <v>38</v>
      </c>
      <c r="C39" s="328"/>
      <c r="D39" s="39"/>
    </row>
    <row r="40" spans="1:5">
      <c r="A40" s="329" t="s">
        <v>5</v>
      </c>
      <c r="B40" s="327" t="s">
        <v>37</v>
      </c>
      <c r="C40" s="328"/>
      <c r="D40" s="39"/>
    </row>
    <row r="41" spans="1:5" ht="85.5">
      <c r="A41" s="329"/>
      <c r="B41" s="333" t="s">
        <v>67</v>
      </c>
      <c r="C41" s="328"/>
      <c r="D41" s="39"/>
    </row>
    <row r="42" spans="1:5">
      <c r="A42" s="329"/>
      <c r="B42" s="333"/>
      <c r="C42" s="328"/>
      <c r="D42" s="39"/>
    </row>
    <row r="43" spans="1:5">
      <c r="A43" s="331">
        <f>MAX(A32:A42)+0.01</f>
        <v>1.03</v>
      </c>
      <c r="B43" s="330" t="s">
        <v>36</v>
      </c>
      <c r="C43" s="328"/>
      <c r="D43" s="39"/>
    </row>
    <row r="44" spans="1:5">
      <c r="A44" s="329"/>
      <c r="B44" s="330" t="s">
        <v>211</v>
      </c>
      <c r="C44" s="328"/>
      <c r="D44" s="39"/>
    </row>
    <row r="45" spans="1:5">
      <c r="A45" s="329" t="s">
        <v>5</v>
      </c>
      <c r="B45" s="334" t="s">
        <v>386</v>
      </c>
      <c r="C45" s="328"/>
      <c r="D45" s="39"/>
    </row>
    <row r="46" spans="1:5">
      <c r="A46" s="329"/>
      <c r="B46" s="330" t="s">
        <v>6</v>
      </c>
      <c r="C46" s="328">
        <v>332.1</v>
      </c>
      <c r="D46" s="39"/>
      <c r="E46" s="320">
        <f>C46*D46</f>
        <v>0</v>
      </c>
    </row>
    <row r="47" spans="1:5">
      <c r="A47" s="329"/>
      <c r="B47" s="330"/>
      <c r="C47" s="328"/>
      <c r="D47" s="39"/>
      <c r="E47" s="320"/>
    </row>
    <row r="48" spans="1:5">
      <c r="A48" s="331">
        <f>MAX(A43:A47)+0.01</f>
        <v>1.04</v>
      </c>
      <c r="B48" s="330" t="s">
        <v>139</v>
      </c>
      <c r="C48" s="335"/>
      <c r="D48" s="40"/>
      <c r="E48" s="336"/>
    </row>
    <row r="49" spans="1:9">
      <c r="A49" s="329"/>
      <c r="B49" s="337" t="s">
        <v>212</v>
      </c>
      <c r="C49" s="335"/>
      <c r="D49" s="40"/>
      <c r="E49" s="336"/>
    </row>
    <row r="50" spans="1:9">
      <c r="A50" s="329" t="s">
        <v>5</v>
      </c>
      <c r="B50" s="330" t="s">
        <v>70</v>
      </c>
      <c r="C50" s="335"/>
      <c r="D50" s="40"/>
      <c r="E50" s="336"/>
    </row>
    <row r="51" spans="1:9">
      <c r="A51" s="329"/>
      <c r="B51" s="330" t="s">
        <v>6</v>
      </c>
      <c r="C51" s="335">
        <v>212.5</v>
      </c>
      <c r="D51" s="40"/>
      <c r="E51" s="336">
        <f>C51*D51</f>
        <v>0</v>
      </c>
    </row>
    <row r="52" spans="1:9">
      <c r="A52" s="329"/>
      <c r="B52" s="330"/>
      <c r="C52" s="335"/>
      <c r="D52" s="40"/>
      <c r="E52" s="336"/>
    </row>
    <row r="53" spans="1:9">
      <c r="A53" s="331">
        <f>MAX(A48:A52)+0.01</f>
        <v>1.05</v>
      </c>
      <c r="B53" s="330" t="s">
        <v>85</v>
      </c>
      <c r="C53" s="335"/>
      <c r="D53" s="40"/>
      <c r="E53" s="336"/>
    </row>
    <row r="54" spans="1:9" ht="28.5">
      <c r="A54" s="329"/>
      <c r="B54" s="330" t="s">
        <v>33</v>
      </c>
      <c r="C54" s="335"/>
      <c r="D54" s="40"/>
      <c r="E54" s="336"/>
    </row>
    <row r="55" spans="1:9">
      <c r="A55" s="329"/>
      <c r="B55" s="330" t="s">
        <v>3</v>
      </c>
      <c r="C55" s="335">
        <v>425</v>
      </c>
      <c r="D55" s="40"/>
      <c r="E55" s="336">
        <f>C55*D55</f>
        <v>0</v>
      </c>
    </row>
    <row r="56" spans="1:9">
      <c r="A56" s="329"/>
      <c r="B56" s="330"/>
      <c r="C56" s="335"/>
      <c r="D56" s="40"/>
      <c r="E56" s="336"/>
    </row>
    <row r="57" spans="1:9">
      <c r="A57" s="329"/>
      <c r="B57" s="327" t="s">
        <v>86</v>
      </c>
      <c r="C57" s="328"/>
      <c r="D57" s="39"/>
      <c r="E57" s="320"/>
      <c r="H57" s="338"/>
      <c r="I57" s="338"/>
    </row>
    <row r="58" spans="1:9">
      <c r="A58" s="329"/>
      <c r="B58" s="327"/>
      <c r="C58" s="328"/>
      <c r="D58" s="39"/>
      <c r="E58" s="320"/>
      <c r="H58" s="338"/>
      <c r="I58" s="338"/>
    </row>
    <row r="59" spans="1:9">
      <c r="A59" s="331">
        <f>MAX(A48:A58)+0.01</f>
        <v>1.06</v>
      </c>
      <c r="B59" s="339" t="s">
        <v>2</v>
      </c>
      <c r="C59" s="328"/>
      <c r="D59" s="39"/>
      <c r="E59" s="320"/>
      <c r="H59" s="338"/>
      <c r="I59" s="338"/>
    </row>
    <row r="60" spans="1:9" ht="28.5">
      <c r="A60" s="340"/>
      <c r="B60" s="339" t="s">
        <v>91</v>
      </c>
      <c r="C60" s="328"/>
      <c r="D60" s="39"/>
      <c r="E60" s="320"/>
      <c r="H60" s="338"/>
      <c r="I60" s="338"/>
    </row>
    <row r="61" spans="1:9">
      <c r="A61" s="340"/>
      <c r="B61" s="339" t="s">
        <v>123</v>
      </c>
      <c r="C61" s="328">
        <v>4</v>
      </c>
      <c r="D61" s="39"/>
      <c r="E61" s="320">
        <f>C61*D61</f>
        <v>0</v>
      </c>
      <c r="H61" s="338"/>
      <c r="I61" s="338"/>
    </row>
    <row r="62" spans="1:9">
      <c r="A62" s="340"/>
      <c r="B62" s="339"/>
      <c r="C62" s="328"/>
      <c r="D62" s="39"/>
      <c r="E62" s="320"/>
      <c r="H62" s="338"/>
      <c r="I62" s="338"/>
    </row>
    <row r="63" spans="1:9">
      <c r="A63" s="331">
        <f>MAX(A40:A59)+0.01</f>
        <v>1.07</v>
      </c>
      <c r="B63" s="330" t="s">
        <v>2</v>
      </c>
      <c r="C63" s="335"/>
      <c r="D63" s="40"/>
      <c r="E63" s="336"/>
      <c r="H63" s="338"/>
      <c r="I63" s="338"/>
    </row>
    <row r="64" spans="1:9">
      <c r="A64" s="329"/>
      <c r="B64" s="330" t="s">
        <v>385</v>
      </c>
      <c r="C64" s="335"/>
      <c r="D64" s="40"/>
      <c r="E64" s="336"/>
      <c r="H64" s="338"/>
      <c r="I64" s="338"/>
    </row>
    <row r="65" spans="1:9">
      <c r="A65" s="329"/>
      <c r="B65" s="330" t="s">
        <v>4</v>
      </c>
      <c r="C65" s="335">
        <v>1</v>
      </c>
      <c r="D65" s="40"/>
      <c r="E65" s="320">
        <f>C65*D65</f>
        <v>0</v>
      </c>
      <c r="H65" s="338"/>
      <c r="I65" s="338"/>
    </row>
    <row r="66" spans="1:9">
      <c r="A66" s="329"/>
      <c r="B66" s="330"/>
      <c r="C66" s="335"/>
      <c r="D66" s="40"/>
      <c r="E66" s="336"/>
    </row>
    <row r="67" spans="1:9">
      <c r="A67" s="549">
        <f>MAX(A53:A66)+0.01</f>
        <v>1.08</v>
      </c>
      <c r="B67" s="550" t="s">
        <v>2</v>
      </c>
      <c r="C67" s="551"/>
      <c r="D67" s="552"/>
      <c r="E67" s="552"/>
      <c r="H67" s="338"/>
      <c r="I67" s="338"/>
    </row>
    <row r="68" spans="1:9" ht="42.75">
      <c r="A68" s="553"/>
      <c r="B68" s="550" t="s">
        <v>168</v>
      </c>
      <c r="C68" s="551"/>
      <c r="D68" s="552"/>
      <c r="E68" s="552"/>
      <c r="H68" s="338"/>
      <c r="I68" s="338"/>
    </row>
    <row r="69" spans="1:9">
      <c r="A69" s="554" t="s">
        <v>5</v>
      </c>
      <c r="B69" s="555" t="s">
        <v>124</v>
      </c>
      <c r="C69" s="556">
        <v>3600</v>
      </c>
      <c r="D69" s="557">
        <v>1</v>
      </c>
      <c r="E69" s="557">
        <f>C69*D69</f>
        <v>3600</v>
      </c>
      <c r="F69" s="341"/>
      <c r="H69" s="338"/>
      <c r="I69" s="338"/>
    </row>
    <row r="70" spans="1:9">
      <c r="A70" s="329"/>
      <c r="B70" s="342"/>
      <c r="C70" s="286"/>
      <c r="D70" s="39"/>
      <c r="H70" s="338"/>
      <c r="I70" s="338"/>
    </row>
    <row r="71" spans="1:9" ht="15.75" thickBot="1">
      <c r="A71" s="343"/>
      <c r="B71" s="344" t="s">
        <v>32</v>
      </c>
      <c r="C71" s="345"/>
      <c r="D71" s="41"/>
      <c r="E71" s="346">
        <f>SUM(E33:E69)</f>
        <v>3600</v>
      </c>
      <c r="H71" s="338"/>
      <c r="I71" s="338"/>
    </row>
    <row r="72" spans="1:9">
      <c r="A72" s="329"/>
      <c r="B72" s="327"/>
      <c r="C72" s="347"/>
      <c r="D72" s="42"/>
      <c r="E72" s="348"/>
      <c r="H72" s="338"/>
      <c r="I72" s="338"/>
    </row>
    <row r="73" spans="1:9">
      <c r="A73" s="326">
        <v>2</v>
      </c>
      <c r="B73" s="327" t="s">
        <v>31</v>
      </c>
      <c r="C73" s="328"/>
      <c r="D73" s="39"/>
      <c r="H73" s="338"/>
      <c r="I73" s="338"/>
    </row>
    <row r="74" spans="1:9">
      <c r="A74" s="329"/>
      <c r="B74" s="327"/>
      <c r="C74" s="328"/>
      <c r="D74" s="39"/>
      <c r="H74" s="338"/>
      <c r="I74" s="338"/>
    </row>
    <row r="75" spans="1:9">
      <c r="A75" s="329"/>
      <c r="B75" s="327" t="s">
        <v>30</v>
      </c>
      <c r="C75" s="328"/>
      <c r="D75" s="39"/>
      <c r="H75" s="338"/>
      <c r="I75" s="338"/>
    </row>
    <row r="76" spans="1:9">
      <c r="A76" s="329"/>
      <c r="B76" s="330"/>
      <c r="C76" s="328"/>
      <c r="D76" s="39"/>
      <c r="E76" s="320"/>
    </row>
    <row r="77" spans="1:9">
      <c r="A77" s="331">
        <f>MAX(A67:A76)+0.01</f>
        <v>2.0099999999999998</v>
      </c>
      <c r="B77" s="330" t="s">
        <v>29</v>
      </c>
      <c r="C77" s="328"/>
      <c r="D77" s="39"/>
      <c r="E77" s="320"/>
    </row>
    <row r="78" spans="1:9" ht="28.5">
      <c r="A78" s="329"/>
      <c r="B78" s="330" t="s">
        <v>28</v>
      </c>
      <c r="C78" s="328"/>
      <c r="D78" s="39"/>
      <c r="E78" s="320"/>
    </row>
    <row r="79" spans="1:9" ht="42.75">
      <c r="A79" s="329" t="s">
        <v>5</v>
      </c>
      <c r="B79" s="330" t="s">
        <v>170</v>
      </c>
      <c r="C79" s="328"/>
      <c r="D79" s="39"/>
      <c r="E79" s="320"/>
    </row>
    <row r="80" spans="1:9">
      <c r="A80" s="329"/>
      <c r="B80" s="330" t="s">
        <v>13</v>
      </c>
      <c r="C80" s="328">
        <v>509.3</v>
      </c>
      <c r="D80" s="39"/>
      <c r="E80" s="320">
        <f>C80*D80</f>
        <v>0</v>
      </c>
    </row>
    <row r="81" spans="1:9">
      <c r="A81" s="329"/>
      <c r="B81" s="330"/>
      <c r="C81" s="328"/>
      <c r="D81" s="39"/>
      <c r="E81" s="320"/>
      <c r="H81" s="338"/>
      <c r="I81" s="338"/>
    </row>
    <row r="82" spans="1:9">
      <c r="A82" s="329"/>
      <c r="B82" s="327" t="s">
        <v>27</v>
      </c>
      <c r="C82" s="335"/>
      <c r="D82" s="39"/>
      <c r="E82" s="320"/>
    </row>
    <row r="83" spans="1:9">
      <c r="A83" s="329"/>
      <c r="B83" s="330"/>
      <c r="C83" s="328"/>
      <c r="D83" s="39"/>
      <c r="E83" s="320"/>
    </row>
    <row r="84" spans="1:9">
      <c r="A84" s="331">
        <f>MAX(A76:A83)+0.01</f>
        <v>2.0199999999999996</v>
      </c>
      <c r="B84" s="330" t="s">
        <v>2</v>
      </c>
      <c r="C84" s="328"/>
      <c r="D84" s="39"/>
      <c r="E84" s="320"/>
    </row>
    <row r="85" spans="1:9">
      <c r="A85" s="329"/>
      <c r="B85" s="330" t="s">
        <v>102</v>
      </c>
      <c r="C85" s="328"/>
      <c r="D85" s="39"/>
      <c r="E85" s="320"/>
    </row>
    <row r="86" spans="1:9">
      <c r="A86" s="329"/>
      <c r="B86" s="330" t="s">
        <v>6</v>
      </c>
      <c r="C86" s="328">
        <v>509.3</v>
      </c>
      <c r="D86" s="39"/>
      <c r="E86" s="320">
        <f>C86*D86</f>
        <v>0</v>
      </c>
    </row>
    <row r="87" spans="1:9">
      <c r="D87" s="39"/>
    </row>
    <row r="88" spans="1:9" ht="30">
      <c r="A88" s="329"/>
      <c r="B88" s="327" t="s">
        <v>73</v>
      </c>
      <c r="C88" s="328"/>
      <c r="D88" s="39"/>
      <c r="E88" s="320"/>
    </row>
    <row r="89" spans="1:9">
      <c r="A89" s="329"/>
      <c r="B89" s="327"/>
      <c r="C89" s="328"/>
      <c r="D89" s="39"/>
      <c r="E89" s="320"/>
      <c r="F89" s="286"/>
      <c r="G89" s="319"/>
      <c r="H89" s="338"/>
      <c r="I89" s="338"/>
    </row>
    <row r="90" spans="1:9">
      <c r="A90" s="331">
        <f>MAX(A84:A88)+0.01</f>
        <v>2.0299999999999994</v>
      </c>
      <c r="B90" s="330" t="s">
        <v>140</v>
      </c>
      <c r="C90" s="349"/>
      <c r="D90" s="43"/>
      <c r="E90" s="350"/>
    </row>
    <row r="91" spans="1:9" ht="28.5">
      <c r="A91" s="329"/>
      <c r="B91" s="337" t="s">
        <v>141</v>
      </c>
      <c r="C91" s="337"/>
      <c r="D91" s="43"/>
      <c r="E91" s="350"/>
    </row>
    <row r="92" spans="1:9" ht="28.5">
      <c r="A92" s="329" t="s">
        <v>5</v>
      </c>
      <c r="B92" s="337" t="s">
        <v>392</v>
      </c>
      <c r="C92" s="349"/>
      <c r="D92" s="43"/>
      <c r="E92" s="350"/>
    </row>
    <row r="93" spans="1:9">
      <c r="A93" s="329"/>
      <c r="B93" s="330" t="s">
        <v>18</v>
      </c>
      <c r="C93" s="349">
        <v>254.7</v>
      </c>
      <c r="D93" s="43"/>
      <c r="E93" s="350">
        <f>C93*D93</f>
        <v>0</v>
      </c>
    </row>
    <row r="94" spans="1:9">
      <c r="A94" s="351"/>
      <c r="B94" s="352"/>
      <c r="C94" s="353"/>
      <c r="D94" s="44"/>
      <c r="E94" s="354"/>
      <c r="H94" s="338"/>
      <c r="I94" s="338"/>
    </row>
    <row r="95" spans="1:9" ht="15.75" thickBot="1">
      <c r="A95" s="343"/>
      <c r="B95" s="344" t="s">
        <v>22</v>
      </c>
      <c r="C95" s="345"/>
      <c r="D95" s="41"/>
      <c r="E95" s="346">
        <f>SUM(E76:E94)</f>
        <v>0</v>
      </c>
      <c r="H95" s="338"/>
      <c r="I95" s="338"/>
    </row>
    <row r="96" spans="1:9" s="356" customFormat="1">
      <c r="A96" s="355"/>
      <c r="B96" s="327"/>
      <c r="C96" s="347"/>
      <c r="D96" s="42"/>
      <c r="E96" s="348"/>
      <c r="F96" s="284"/>
      <c r="G96" s="285"/>
    </row>
    <row r="97" spans="1:5">
      <c r="A97" s="326">
        <v>3</v>
      </c>
      <c r="B97" s="327" t="s">
        <v>21</v>
      </c>
      <c r="C97" s="328"/>
      <c r="D97" s="39"/>
      <c r="E97" s="320"/>
    </row>
    <row r="98" spans="1:5">
      <c r="A98" s="329"/>
      <c r="B98" s="330"/>
      <c r="C98" s="328"/>
      <c r="D98" s="39"/>
      <c r="E98" s="320"/>
    </row>
    <row r="99" spans="1:5">
      <c r="A99" s="329"/>
      <c r="B99" s="327" t="s">
        <v>20</v>
      </c>
      <c r="C99" s="328"/>
      <c r="D99" s="39"/>
      <c r="E99" s="320"/>
    </row>
    <row r="100" spans="1:5">
      <c r="A100" s="329"/>
      <c r="B100" s="327"/>
      <c r="C100" s="328"/>
      <c r="D100" s="39"/>
      <c r="E100" s="320"/>
    </row>
    <row r="101" spans="1:5">
      <c r="A101" s="329"/>
      <c r="B101" s="327" t="s">
        <v>19</v>
      </c>
      <c r="C101" s="328"/>
      <c r="D101" s="39"/>
      <c r="E101" s="320"/>
    </row>
    <row r="102" spans="1:5">
      <c r="A102" s="329"/>
      <c r="B102" s="327"/>
      <c r="C102" s="328"/>
      <c r="D102" s="39"/>
      <c r="E102" s="320"/>
    </row>
    <row r="103" spans="1:5">
      <c r="A103" s="331">
        <f>MAX(A90:A102)+0.01</f>
        <v>3.01</v>
      </c>
      <c r="B103" s="330" t="s">
        <v>93</v>
      </c>
      <c r="C103" s="328"/>
      <c r="D103" s="39"/>
      <c r="E103" s="320"/>
    </row>
    <row r="104" spans="1:5" ht="28.5">
      <c r="A104" s="329"/>
      <c r="B104" s="330" t="s">
        <v>94</v>
      </c>
      <c r="C104" s="328"/>
      <c r="D104" s="39"/>
      <c r="E104" s="320"/>
    </row>
    <row r="105" spans="1:5">
      <c r="A105" s="329" t="s">
        <v>5</v>
      </c>
      <c r="B105" s="330" t="s">
        <v>393</v>
      </c>
      <c r="C105" s="328"/>
      <c r="D105" s="39"/>
      <c r="E105" s="320"/>
    </row>
    <row r="106" spans="1:5">
      <c r="A106" s="329"/>
      <c r="B106" s="330" t="s">
        <v>18</v>
      </c>
      <c r="C106" s="328">
        <v>101.9</v>
      </c>
      <c r="D106" s="39"/>
      <c r="E106" s="320">
        <f>C106*D106</f>
        <v>0</v>
      </c>
    </row>
    <row r="107" spans="1:5">
      <c r="D107" s="39"/>
    </row>
    <row r="108" spans="1:5">
      <c r="A108" s="329"/>
      <c r="B108" s="327" t="s">
        <v>17</v>
      </c>
      <c r="C108" s="328"/>
      <c r="D108" s="39"/>
      <c r="E108" s="320"/>
    </row>
    <row r="109" spans="1:5">
      <c r="A109" s="329"/>
      <c r="B109" s="327"/>
      <c r="C109" s="328"/>
      <c r="D109" s="39"/>
      <c r="E109" s="320"/>
    </row>
    <row r="110" spans="1:5">
      <c r="A110" s="331">
        <f>MAX(A94:A109)+0.01</f>
        <v>3.0199999999999996</v>
      </c>
      <c r="B110" s="330" t="s">
        <v>169</v>
      </c>
      <c r="C110" s="328"/>
      <c r="D110" s="39"/>
      <c r="E110" s="320"/>
    </row>
    <row r="111" spans="1:5" ht="28.5">
      <c r="A111" s="329"/>
      <c r="B111" s="330" t="s">
        <v>443</v>
      </c>
      <c r="C111" s="328"/>
      <c r="D111" s="39"/>
      <c r="E111" s="320"/>
    </row>
    <row r="112" spans="1:5">
      <c r="A112" s="329" t="s">
        <v>5</v>
      </c>
      <c r="B112" s="330" t="s">
        <v>142</v>
      </c>
      <c r="C112" s="328"/>
      <c r="D112" s="39"/>
      <c r="E112" s="320"/>
    </row>
    <row r="113" spans="1:5">
      <c r="A113" s="329"/>
      <c r="B113" s="330" t="s">
        <v>14</v>
      </c>
      <c r="C113" s="328">
        <v>509.3</v>
      </c>
      <c r="D113" s="39"/>
      <c r="E113" s="320">
        <f>C113*D113</f>
        <v>0</v>
      </c>
    </row>
    <row r="114" spans="1:5">
      <c r="A114" s="329"/>
      <c r="B114" s="330"/>
      <c r="C114" s="328"/>
      <c r="D114" s="39"/>
      <c r="E114" s="320"/>
    </row>
    <row r="115" spans="1:5">
      <c r="A115" s="329"/>
      <c r="B115" s="327" t="s">
        <v>16</v>
      </c>
      <c r="C115" s="328"/>
      <c r="D115" s="39"/>
      <c r="E115" s="320"/>
    </row>
    <row r="116" spans="1:5">
      <c r="A116" s="329"/>
      <c r="B116" s="327"/>
      <c r="C116" s="328"/>
      <c r="D116" s="39"/>
      <c r="E116" s="320"/>
    </row>
    <row r="117" spans="1:5" ht="30">
      <c r="A117" s="329"/>
      <c r="B117" s="327" t="s">
        <v>81</v>
      </c>
      <c r="D117" s="39"/>
    </row>
    <row r="118" spans="1:5">
      <c r="A118" s="329"/>
      <c r="B118" s="327"/>
      <c r="D118" s="39"/>
    </row>
    <row r="119" spans="1:5">
      <c r="A119" s="331">
        <f>MAX(A103:A116)+0.01</f>
        <v>3.0299999999999994</v>
      </c>
      <c r="B119" s="330" t="s">
        <v>68</v>
      </c>
      <c r="C119" s="328"/>
      <c r="D119" s="39"/>
      <c r="E119" s="320"/>
    </row>
    <row r="120" spans="1:5" ht="28.5">
      <c r="A120" s="329"/>
      <c r="B120" s="330" t="s">
        <v>69</v>
      </c>
      <c r="C120" s="328"/>
      <c r="D120" s="39"/>
      <c r="E120" s="320"/>
    </row>
    <row r="121" spans="1:5">
      <c r="A121" s="329" t="s">
        <v>5</v>
      </c>
      <c r="B121" s="330" t="s">
        <v>70</v>
      </c>
      <c r="C121" s="328"/>
      <c r="D121" s="39"/>
      <c r="E121" s="320"/>
    </row>
    <row r="122" spans="1:5">
      <c r="A122" s="329"/>
      <c r="B122" s="330" t="s">
        <v>14</v>
      </c>
      <c r="C122" s="328">
        <v>721.8</v>
      </c>
      <c r="D122" s="39"/>
      <c r="E122" s="320">
        <f>C122*D122</f>
        <v>0</v>
      </c>
    </row>
    <row r="123" spans="1:5">
      <c r="A123" s="329"/>
      <c r="B123" s="327"/>
      <c r="D123" s="39"/>
    </row>
    <row r="124" spans="1:5">
      <c r="A124" s="331">
        <f>MAX(A94:A119)+0.01</f>
        <v>3.0399999999999991</v>
      </c>
      <c r="B124" s="330" t="s">
        <v>71</v>
      </c>
      <c r="C124" s="328"/>
      <c r="D124" s="39"/>
      <c r="E124" s="320"/>
    </row>
    <row r="125" spans="1:5">
      <c r="A125" s="329"/>
      <c r="B125" s="330" t="s">
        <v>72</v>
      </c>
      <c r="C125" s="328"/>
      <c r="D125" s="39"/>
      <c r="E125" s="320"/>
    </row>
    <row r="126" spans="1:5">
      <c r="A126" s="329" t="s">
        <v>5</v>
      </c>
      <c r="B126" s="330" t="s">
        <v>70</v>
      </c>
      <c r="C126" s="328"/>
      <c r="D126" s="39"/>
      <c r="E126" s="320"/>
    </row>
    <row r="127" spans="1:5">
      <c r="A127" s="329"/>
      <c r="B127" s="330" t="s">
        <v>14</v>
      </c>
      <c r="C127" s="328">
        <v>721.8</v>
      </c>
      <c r="D127" s="39"/>
      <c r="E127" s="320">
        <f>C127*D127</f>
        <v>0</v>
      </c>
    </row>
    <row r="128" spans="1:5">
      <c r="A128" s="329"/>
      <c r="B128" s="327"/>
      <c r="D128" s="39"/>
    </row>
    <row r="129" spans="1:10">
      <c r="A129" s="331">
        <f>MAX(A98:A128)+0.01</f>
        <v>3.0499999999999989</v>
      </c>
      <c r="B129" s="330" t="s">
        <v>143</v>
      </c>
      <c r="C129" s="328"/>
      <c r="D129" s="39"/>
      <c r="E129" s="320"/>
      <c r="H129" s="338"/>
      <c r="I129" s="338"/>
    </row>
    <row r="130" spans="1:10" ht="28.5">
      <c r="A130" s="329"/>
      <c r="B130" s="330" t="s">
        <v>444</v>
      </c>
      <c r="C130" s="328"/>
      <c r="D130" s="39"/>
      <c r="E130" s="320"/>
      <c r="H130" s="338"/>
      <c r="I130" s="338"/>
    </row>
    <row r="131" spans="1:10">
      <c r="A131" s="329" t="s">
        <v>5</v>
      </c>
      <c r="B131" s="330" t="s">
        <v>142</v>
      </c>
      <c r="C131" s="328"/>
      <c r="D131" s="39"/>
      <c r="E131" s="320"/>
      <c r="H131" s="338"/>
      <c r="I131" s="338"/>
    </row>
    <row r="132" spans="1:10">
      <c r="A132" s="329"/>
      <c r="B132" s="330" t="s">
        <v>14</v>
      </c>
      <c r="C132" s="328">
        <v>721.8</v>
      </c>
      <c r="D132" s="39"/>
      <c r="E132" s="320">
        <f>C132*D132</f>
        <v>0</v>
      </c>
      <c r="H132" s="338"/>
      <c r="I132" s="338"/>
    </row>
    <row r="133" spans="1:10">
      <c r="A133" s="351"/>
      <c r="B133" s="352"/>
      <c r="C133" s="357"/>
      <c r="D133" s="45"/>
      <c r="E133" s="358"/>
    </row>
    <row r="134" spans="1:10" ht="15.75" thickBot="1">
      <c r="A134" s="359"/>
      <c r="B134" s="344" t="s">
        <v>15</v>
      </c>
      <c r="C134" s="360"/>
      <c r="D134" s="41"/>
      <c r="E134" s="346">
        <f>SUM(E103:E133)</f>
        <v>0</v>
      </c>
    </row>
    <row r="135" spans="1:10">
      <c r="A135" s="361"/>
      <c r="B135" s="362"/>
      <c r="C135" s="363"/>
      <c r="D135" s="46"/>
      <c r="E135" s="364"/>
    </row>
    <row r="136" spans="1:10">
      <c r="A136" s="326">
        <v>6</v>
      </c>
      <c r="B136" s="327" t="s">
        <v>12</v>
      </c>
      <c r="C136" s="328"/>
      <c r="D136" s="39"/>
      <c r="E136" s="320"/>
    </row>
    <row r="137" spans="1:10" s="284" customFormat="1">
      <c r="A137" s="329"/>
      <c r="B137" s="330"/>
      <c r="C137" s="328"/>
      <c r="D137" s="39"/>
      <c r="E137" s="320"/>
      <c r="G137" s="285"/>
      <c r="H137" s="286"/>
      <c r="I137" s="286"/>
      <c r="J137" s="286"/>
    </row>
    <row r="138" spans="1:10" s="356" customFormat="1">
      <c r="A138" s="355"/>
      <c r="B138" s="327" t="s">
        <v>193</v>
      </c>
      <c r="C138" s="319"/>
      <c r="D138" s="39"/>
      <c r="E138" s="321"/>
      <c r="F138" s="284"/>
      <c r="G138" s="285"/>
    </row>
    <row r="139" spans="1:10" s="356" customFormat="1">
      <c r="A139" s="355"/>
      <c r="B139" s="327"/>
      <c r="C139" s="319"/>
      <c r="D139" s="39"/>
      <c r="E139" s="321"/>
      <c r="F139" s="284"/>
      <c r="G139" s="285"/>
    </row>
    <row r="140" spans="1:10" s="356" customFormat="1">
      <c r="A140" s="355"/>
      <c r="B140" s="318"/>
      <c r="C140" s="319"/>
      <c r="D140" s="39"/>
      <c r="E140" s="321"/>
      <c r="F140" s="284"/>
      <c r="G140" s="285"/>
    </row>
    <row r="141" spans="1:10" s="356" customFormat="1">
      <c r="A141" s="331">
        <f>MAX(A120:A136)+0.01</f>
        <v>6.01</v>
      </c>
      <c r="B141" s="330" t="s">
        <v>197</v>
      </c>
      <c r="C141" s="335"/>
      <c r="D141" s="40"/>
      <c r="E141" s="336"/>
      <c r="F141" s="284"/>
      <c r="G141" s="285"/>
    </row>
    <row r="142" spans="1:10" s="356" customFormat="1" ht="69.95" customHeight="1">
      <c r="A142" s="329"/>
      <c r="B142" s="330" t="s">
        <v>198</v>
      </c>
      <c r="C142" s="335"/>
      <c r="D142" s="40"/>
      <c r="E142" s="336"/>
      <c r="F142" s="284"/>
      <c r="G142" s="285"/>
    </row>
    <row r="143" spans="1:10" s="356" customFormat="1">
      <c r="A143" s="329" t="s">
        <v>5</v>
      </c>
      <c r="B143" s="330" t="s">
        <v>399</v>
      </c>
      <c r="C143" s="335"/>
      <c r="D143" s="40"/>
      <c r="E143" s="336"/>
      <c r="F143" s="284"/>
      <c r="G143" s="285"/>
    </row>
    <row r="144" spans="1:10" s="356" customFormat="1">
      <c r="A144" s="329"/>
      <c r="B144" s="330" t="s">
        <v>7</v>
      </c>
      <c r="C144" s="335">
        <v>59</v>
      </c>
      <c r="D144" s="40"/>
      <c r="E144" s="336">
        <f>C144*D144</f>
        <v>0</v>
      </c>
      <c r="F144" s="284"/>
      <c r="G144" s="285"/>
    </row>
    <row r="145" spans="1:7" s="356" customFormat="1">
      <c r="A145" s="329"/>
      <c r="B145" s="330"/>
      <c r="C145" s="319"/>
      <c r="D145" s="39"/>
      <c r="E145" s="321"/>
      <c r="F145" s="284"/>
      <c r="G145" s="285"/>
    </row>
    <row r="146" spans="1:7">
      <c r="A146" s="331">
        <f>MAX(A99:A145)+0.01</f>
        <v>6.02</v>
      </c>
      <c r="B146" s="330" t="s">
        <v>204</v>
      </c>
      <c r="C146" s="335"/>
      <c r="D146" s="40"/>
      <c r="E146" s="336"/>
    </row>
    <row r="147" spans="1:7" ht="69.95" customHeight="1">
      <c r="A147" s="329"/>
      <c r="B147" s="330" t="s">
        <v>205</v>
      </c>
      <c r="C147" s="335"/>
      <c r="D147" s="40"/>
      <c r="E147" s="336"/>
    </row>
    <row r="148" spans="1:7">
      <c r="A148" s="329"/>
      <c r="B148" s="330" t="s">
        <v>400</v>
      </c>
      <c r="C148" s="335"/>
      <c r="D148" s="40"/>
      <c r="E148" s="336"/>
    </row>
    <row r="149" spans="1:7">
      <c r="A149" s="329"/>
      <c r="B149" s="330" t="s">
        <v>203</v>
      </c>
      <c r="C149" s="335">
        <v>8.4</v>
      </c>
      <c r="D149" s="40"/>
      <c r="E149" s="336">
        <f t="shared" ref="E149" si="0">C149*D149</f>
        <v>0</v>
      </c>
    </row>
    <row r="150" spans="1:7">
      <c r="A150" s="365"/>
      <c r="B150" s="352"/>
      <c r="C150" s="357"/>
      <c r="D150" s="45"/>
      <c r="E150" s="358"/>
    </row>
    <row r="151" spans="1:7" ht="15.75" thickBot="1">
      <c r="A151" s="359"/>
      <c r="B151" s="344" t="s">
        <v>1</v>
      </c>
      <c r="C151" s="345"/>
      <c r="D151" s="41"/>
      <c r="E151" s="346">
        <f>SUM(E137:E150)</f>
        <v>0</v>
      </c>
    </row>
    <row r="152" spans="1:7">
      <c r="A152" s="329"/>
      <c r="B152" s="327"/>
      <c r="C152" s="347"/>
      <c r="D152" s="42"/>
      <c r="E152" s="348"/>
    </row>
    <row r="153" spans="1:7">
      <c r="B153" s="330"/>
      <c r="C153" s="335"/>
      <c r="D153" s="40"/>
      <c r="E153" s="366"/>
    </row>
    <row r="154" spans="1:7">
      <c r="A154" s="326">
        <v>7</v>
      </c>
      <c r="B154" s="327" t="s">
        <v>57</v>
      </c>
      <c r="C154" s="328"/>
      <c r="D154" s="39"/>
      <c r="E154" s="320"/>
    </row>
    <row r="155" spans="1:7">
      <c r="A155" s="329"/>
      <c r="B155" s="330"/>
      <c r="C155" s="328"/>
      <c r="D155" s="39"/>
      <c r="E155" s="320"/>
      <c r="F155" s="341"/>
    </row>
    <row r="156" spans="1:7">
      <c r="A156" s="329"/>
      <c r="B156" s="327" t="s">
        <v>80</v>
      </c>
      <c r="C156" s="328"/>
      <c r="D156" s="39"/>
      <c r="E156" s="320"/>
    </row>
    <row r="157" spans="1:7">
      <c r="A157" s="329"/>
      <c r="B157" s="327"/>
      <c r="C157" s="328"/>
      <c r="D157" s="39"/>
      <c r="E157" s="320"/>
    </row>
    <row r="158" spans="1:7">
      <c r="A158" s="331">
        <f>MAX(A152:A157)+0.01</f>
        <v>7.01</v>
      </c>
      <c r="B158" s="330" t="s">
        <v>58</v>
      </c>
      <c r="C158" s="328"/>
      <c r="D158" s="39"/>
      <c r="E158" s="320"/>
    </row>
    <row r="159" spans="1:7">
      <c r="A159" s="329"/>
      <c r="B159" s="330" t="s">
        <v>59</v>
      </c>
      <c r="C159" s="328"/>
      <c r="D159" s="39"/>
      <c r="E159" s="320"/>
    </row>
    <row r="160" spans="1:7">
      <c r="A160" s="329"/>
      <c r="B160" s="330" t="s">
        <v>60</v>
      </c>
      <c r="C160" s="328">
        <v>20</v>
      </c>
      <c r="D160" s="39"/>
      <c r="E160" s="320">
        <f>C160*D160</f>
        <v>0</v>
      </c>
      <c r="F160" s="341"/>
    </row>
    <row r="161" spans="1:5">
      <c r="A161" s="329"/>
      <c r="B161" s="330"/>
      <c r="C161" s="328"/>
      <c r="D161" s="39"/>
      <c r="E161" s="320"/>
    </row>
    <row r="162" spans="1:5">
      <c r="A162" s="331">
        <f>MAX(A152:A161)+0.01</f>
        <v>7.02</v>
      </c>
      <c r="B162" s="330" t="s">
        <v>61</v>
      </c>
      <c r="C162" s="328"/>
      <c r="D162" s="39"/>
      <c r="E162" s="320"/>
    </row>
    <row r="163" spans="1:5">
      <c r="A163" s="329"/>
      <c r="B163" s="330" t="s">
        <v>62</v>
      </c>
      <c r="C163" s="328"/>
      <c r="D163" s="39"/>
      <c r="E163" s="320"/>
    </row>
    <row r="164" spans="1:5">
      <c r="A164" s="329"/>
      <c r="B164" s="330" t="s">
        <v>60</v>
      </c>
      <c r="C164" s="328">
        <v>5</v>
      </c>
      <c r="D164" s="39"/>
      <c r="E164" s="320">
        <f>C164*D164</f>
        <v>0</v>
      </c>
    </row>
    <row r="165" spans="1:5">
      <c r="A165" s="329"/>
      <c r="B165" s="330"/>
      <c r="C165" s="328"/>
      <c r="D165" s="39"/>
      <c r="E165" s="320"/>
    </row>
    <row r="166" spans="1:5">
      <c r="A166" s="331">
        <f>MAX(A152:A165)+0.01</f>
        <v>7.0299999999999994</v>
      </c>
      <c r="B166" s="330" t="s">
        <v>61</v>
      </c>
      <c r="C166" s="328"/>
      <c r="D166" s="39"/>
      <c r="E166" s="320"/>
    </row>
    <row r="167" spans="1:5">
      <c r="A167" s="329"/>
      <c r="B167" s="330" t="s">
        <v>104</v>
      </c>
      <c r="C167" s="328"/>
      <c r="D167" s="39"/>
      <c r="E167" s="320"/>
    </row>
    <row r="168" spans="1:5">
      <c r="A168" s="329" t="s">
        <v>5</v>
      </c>
      <c r="B168" s="330" t="s">
        <v>107</v>
      </c>
      <c r="C168" s="328"/>
      <c r="D168" s="39"/>
      <c r="E168" s="320"/>
    </row>
    <row r="169" spans="1:5">
      <c r="A169" s="329"/>
      <c r="B169" s="330" t="s">
        <v>60</v>
      </c>
      <c r="C169" s="328">
        <v>3</v>
      </c>
      <c r="D169" s="39"/>
      <c r="E169" s="320">
        <f>C169*D169</f>
        <v>0</v>
      </c>
    </row>
    <row r="170" spans="1:5">
      <c r="A170" s="329" t="s">
        <v>5</v>
      </c>
      <c r="B170" s="330" t="s">
        <v>156</v>
      </c>
      <c r="C170" s="328"/>
      <c r="D170" s="39"/>
      <c r="E170" s="320"/>
    </row>
    <row r="171" spans="1:5">
      <c r="A171" s="329"/>
      <c r="B171" s="330" t="s">
        <v>60</v>
      </c>
      <c r="C171" s="328">
        <v>3</v>
      </c>
      <c r="D171" s="39"/>
      <c r="E171" s="320">
        <f>C171*D171</f>
        <v>0</v>
      </c>
    </row>
    <row r="172" spans="1:5">
      <c r="A172" s="329"/>
      <c r="B172" s="330"/>
      <c r="C172" s="328"/>
      <c r="D172" s="39"/>
      <c r="E172" s="320"/>
    </row>
    <row r="173" spans="1:5">
      <c r="A173" s="331">
        <f>MAX(A152:A172)+0.01</f>
        <v>7.0399999999999991</v>
      </c>
      <c r="B173" s="330" t="s">
        <v>2</v>
      </c>
      <c r="C173" s="328"/>
      <c r="D173" s="39"/>
      <c r="E173" s="320"/>
    </row>
    <row r="174" spans="1:5">
      <c r="A174" s="329"/>
      <c r="B174" s="330" t="s">
        <v>63</v>
      </c>
      <c r="C174" s="328"/>
      <c r="D174" s="39"/>
      <c r="E174" s="320"/>
    </row>
    <row r="175" spans="1:5">
      <c r="A175" s="329"/>
      <c r="B175" s="330" t="s">
        <v>0</v>
      </c>
      <c r="C175" s="328">
        <v>1</v>
      </c>
      <c r="D175" s="39"/>
      <c r="E175" s="320">
        <f>C175*D175</f>
        <v>0</v>
      </c>
    </row>
    <row r="176" spans="1:5">
      <c r="A176" s="329"/>
      <c r="B176" s="330"/>
      <c r="C176" s="328"/>
      <c r="D176" s="39"/>
      <c r="E176" s="320"/>
    </row>
    <row r="177" spans="1:7">
      <c r="A177" s="331">
        <f>MAX(A152:A176)+0.01</f>
        <v>7.0499999999999989</v>
      </c>
      <c r="B177" s="330" t="s">
        <v>64</v>
      </c>
      <c r="C177" s="328"/>
      <c r="D177" s="39"/>
      <c r="E177" s="320"/>
    </row>
    <row r="178" spans="1:7">
      <c r="A178" s="329"/>
      <c r="B178" s="330" t="s">
        <v>65</v>
      </c>
      <c r="C178" s="328"/>
      <c r="D178" s="39"/>
      <c r="E178" s="320"/>
    </row>
    <row r="179" spans="1:7" ht="57">
      <c r="A179" s="329" t="s">
        <v>5</v>
      </c>
      <c r="B179" s="330" t="s">
        <v>157</v>
      </c>
      <c r="C179" s="328"/>
      <c r="D179" s="39"/>
      <c r="E179" s="320"/>
    </row>
    <row r="180" spans="1:7" s="372" customFormat="1">
      <c r="A180" s="367"/>
      <c r="B180" s="334" t="s">
        <v>0</v>
      </c>
      <c r="C180" s="368">
        <v>1</v>
      </c>
      <c r="D180" s="80"/>
      <c r="E180" s="369">
        <f>C180*D180</f>
        <v>0</v>
      </c>
      <c r="F180" s="370"/>
      <c r="G180" s="371"/>
    </row>
    <row r="181" spans="1:7">
      <c r="A181" s="373"/>
      <c r="B181" s="374"/>
      <c r="C181" s="375"/>
      <c r="D181" s="47"/>
      <c r="E181" s="376"/>
    </row>
    <row r="182" spans="1:7" ht="15.75" thickBot="1">
      <c r="A182" s="359"/>
      <c r="B182" s="344" t="s">
        <v>66</v>
      </c>
      <c r="C182" s="345"/>
      <c r="D182" s="41"/>
      <c r="E182" s="346">
        <f>SUM(E158:E180)</f>
        <v>0</v>
      </c>
    </row>
    <row r="427" spans="1:3" ht="14.25">
      <c r="A427" s="377"/>
      <c r="B427" s="342"/>
      <c r="C427" s="286"/>
    </row>
    <row r="432" spans="1:3" ht="14.25">
      <c r="A432" s="377"/>
      <c r="B432" s="342"/>
      <c r="C432" s="286"/>
    </row>
    <row r="485" spans="1:3" ht="14.25">
      <c r="A485" s="377"/>
      <c r="B485" s="342"/>
      <c r="C485" s="286"/>
    </row>
    <row r="495" spans="1:3" ht="14.25">
      <c r="A495" s="377"/>
      <c r="B495" s="342"/>
      <c r="C495" s="286"/>
    </row>
  </sheetData>
  <sheetProtection algorithmName="SHA-512" hashValue="0TmAsDbG5Qi7EoU0YXh6nr52Z/FCfiblT99oOGfeHXAvNVMlHowd+zrsHhAvL37i8Jq5QuqFDlEHzbNooFeytA==" saltValue="Br3IGuujiW2H1xiE1NEY8g==" spinCount="100000" sheet="1"/>
  <mergeCells count="2">
    <mergeCell ref="A1:D1"/>
    <mergeCell ref="A2:E2"/>
  </mergeCells>
  <dataValidations count="1">
    <dataValidation type="custom" allowBlank="1" showInputMessage="1" showErrorMessage="1" error="Cene je potrebno vnesti na dve decimalni mesti zaokroženo." sqref="C8:E182" xr:uid="{00000000-0002-0000-0300-000000000000}">
      <formula1>C8=ROUND(C8,2)</formula1>
    </dataValidation>
  </dataValidations>
  <printOptions horizontalCentered="1"/>
  <pageMargins left="0.98425196850393704" right="0.59055118110236227" top="0.98425196850393704" bottom="0.59055118110236227" header="0.74803149606299213" footer="0.31496062992125984"/>
  <pageSetup paperSize="9" scale="84" firstPageNumber="3" fitToWidth="0" fitToHeight="0" orientation="portrait" r:id="rId1"/>
  <headerFooter alignWithMargins="0">
    <oddHeader>&amp;RCESTA II. FAZA</oddHeader>
    <oddFooter>&amp;L&amp;8Preplastitev regionalne ceste R3-675 odsek 1481 Mokrice - Obrežje - Slovenska vas na delu med km 1.500 do km 2.687&amp;RStran &amp;P od &amp;N</oddFooter>
  </headerFooter>
  <rowBreaks count="4" manualBreakCount="4">
    <brk id="24" max="16383" man="1"/>
    <brk id="66" max="4" man="1"/>
    <brk id="135" max="16383" man="1"/>
    <brk id="165"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59999389629810485"/>
  </sheetPr>
  <dimension ref="A3:E125"/>
  <sheetViews>
    <sheetView view="pageBreakPreview" topLeftCell="A115" zoomScale="115" zoomScaleNormal="85" zoomScaleSheetLayoutView="115" workbookViewId="0">
      <selection activeCell="D121" sqref="D121"/>
    </sheetView>
  </sheetViews>
  <sheetFormatPr defaultColWidth="8.85546875" defaultRowHeight="15"/>
  <cols>
    <col min="1" max="1" width="6.85546875" style="378" customWidth="1"/>
    <col min="2" max="2" width="40.85546875" style="382" customWidth="1"/>
    <col min="3" max="3" width="8.85546875" style="383" customWidth="1"/>
    <col min="4" max="4" width="12.85546875" style="418" customWidth="1"/>
    <col min="5" max="5" width="15.85546875" style="384" customWidth="1"/>
    <col min="6" max="16384" width="8.85546875" style="382"/>
  </cols>
  <sheetData>
    <row r="3" spans="1:5" s="379" customFormat="1">
      <c r="A3" s="378" t="s">
        <v>214</v>
      </c>
      <c r="C3" s="380"/>
      <c r="D3" s="417"/>
      <c r="E3" s="381" t="s">
        <v>161</v>
      </c>
    </row>
    <row r="4" spans="1:5" s="379" customFormat="1">
      <c r="A4" s="378"/>
      <c r="C4" s="380"/>
      <c r="D4" s="417"/>
      <c r="E4" s="381"/>
    </row>
    <row r="5" spans="1:5" ht="15.75" thickBot="1"/>
    <row r="6" spans="1:5" ht="15.75" thickBot="1">
      <c r="A6" s="385" t="s">
        <v>52</v>
      </c>
      <c r="B6" s="295" t="s">
        <v>53</v>
      </c>
      <c r="C6" s="386"/>
      <c r="D6" s="419"/>
      <c r="E6" s="297" t="s">
        <v>54</v>
      </c>
    </row>
    <row r="7" spans="1:5">
      <c r="A7" s="378">
        <v>1</v>
      </c>
      <c r="B7" s="382" t="s">
        <v>43</v>
      </c>
      <c r="E7" s="384">
        <f>E41</f>
        <v>0</v>
      </c>
    </row>
    <row r="8" spans="1:5">
      <c r="A8" s="387">
        <v>2</v>
      </c>
      <c r="B8" s="388" t="s">
        <v>31</v>
      </c>
      <c r="C8" s="389"/>
      <c r="D8" s="420"/>
      <c r="E8" s="390">
        <f>E74</f>
        <v>0</v>
      </c>
    </row>
    <row r="9" spans="1:5" ht="15.75" thickBot="1">
      <c r="A9" s="391">
        <v>4</v>
      </c>
      <c r="B9" s="392" t="s">
        <v>215</v>
      </c>
      <c r="C9" s="393"/>
      <c r="D9" s="421"/>
      <c r="E9" s="394">
        <f>E125</f>
        <v>0</v>
      </c>
    </row>
    <row r="10" spans="1:5" s="379" customFormat="1">
      <c r="A10" s="395"/>
      <c r="B10" s="396" t="s">
        <v>122</v>
      </c>
      <c r="C10" s="397"/>
      <c r="D10" s="422"/>
      <c r="E10" s="398">
        <f>SUM(E7:E9)</f>
        <v>0</v>
      </c>
    </row>
    <row r="12" spans="1:5">
      <c r="A12" s="399" t="s">
        <v>120</v>
      </c>
    </row>
    <row r="13" spans="1:5" ht="57">
      <c r="A13" s="400" t="s">
        <v>127</v>
      </c>
      <c r="B13" s="401" t="s">
        <v>82</v>
      </c>
    </row>
    <row r="14" spans="1:5" ht="85.5">
      <c r="A14" s="400" t="s">
        <v>128</v>
      </c>
      <c r="B14" s="401" t="s">
        <v>121</v>
      </c>
    </row>
    <row r="15" spans="1:5" ht="85.5">
      <c r="A15" s="400" t="s">
        <v>129</v>
      </c>
      <c r="B15" s="401" t="s">
        <v>83</v>
      </c>
    </row>
    <row r="16" spans="1:5" ht="71.25">
      <c r="A16" s="400" t="s">
        <v>130</v>
      </c>
      <c r="B16" s="401" t="s">
        <v>84</v>
      </c>
    </row>
    <row r="17" spans="1:5" ht="57">
      <c r="A17" s="400" t="s">
        <v>131</v>
      </c>
      <c r="B17" s="401" t="s">
        <v>216</v>
      </c>
    </row>
    <row r="18" spans="1:5" ht="42.75">
      <c r="A18" s="117" t="s">
        <v>570</v>
      </c>
      <c r="B18" s="118" t="s">
        <v>571</v>
      </c>
    </row>
    <row r="25" spans="1:5">
      <c r="A25" s="402" t="s">
        <v>49</v>
      </c>
      <c r="B25" s="403" t="s">
        <v>48</v>
      </c>
      <c r="C25" s="404" t="s">
        <v>47</v>
      </c>
      <c r="D25" s="539" t="s">
        <v>46</v>
      </c>
      <c r="E25" s="405" t="s">
        <v>45</v>
      </c>
    </row>
    <row r="26" spans="1:5">
      <c r="A26" s="402"/>
      <c r="B26" s="403" t="s">
        <v>44</v>
      </c>
      <c r="C26" s="404"/>
      <c r="D26" s="539"/>
      <c r="E26" s="405"/>
    </row>
    <row r="28" spans="1:5">
      <c r="A28" s="378">
        <v>1</v>
      </c>
      <c r="B28" s="406" t="s">
        <v>43</v>
      </c>
    </row>
    <row r="29" spans="1:5">
      <c r="B29" s="407"/>
    </row>
    <row r="30" spans="1:5">
      <c r="B30" s="406" t="s">
        <v>42</v>
      </c>
    </row>
    <row r="31" spans="1:5">
      <c r="B31" s="407"/>
    </row>
    <row r="32" spans="1:5">
      <c r="A32" s="331">
        <f>MAX(A28:A31)+0.01</f>
        <v>1.01</v>
      </c>
      <c r="B32" s="406" t="s">
        <v>217</v>
      </c>
    </row>
    <row r="33" spans="1:5" ht="28.5">
      <c r="B33" s="407" t="s">
        <v>218</v>
      </c>
    </row>
    <row r="34" spans="1:5">
      <c r="B34" s="330" t="s">
        <v>219</v>
      </c>
      <c r="C34" s="383">
        <v>0.1</v>
      </c>
      <c r="E34" s="384">
        <f>C34*D34</f>
        <v>0</v>
      </c>
    </row>
    <row r="35" spans="1:5">
      <c r="B35" s="407"/>
    </row>
    <row r="36" spans="1:5">
      <c r="A36" s="331">
        <f>MAX(A32:A35)+0.01</f>
        <v>1.02</v>
      </c>
      <c r="B36" s="406" t="s">
        <v>220</v>
      </c>
    </row>
    <row r="37" spans="1:5" ht="28.5">
      <c r="B37" s="407" t="s">
        <v>221</v>
      </c>
    </row>
    <row r="38" spans="1:5">
      <c r="B38" s="407" t="s">
        <v>4</v>
      </c>
      <c r="C38" s="383">
        <v>7</v>
      </c>
      <c r="E38" s="384">
        <f>C38*D38</f>
        <v>0</v>
      </c>
    </row>
    <row r="39" spans="1:5">
      <c r="B39" s="407"/>
    </row>
    <row r="40" spans="1:5">
      <c r="A40" s="408"/>
      <c r="B40" s="409"/>
      <c r="C40" s="410"/>
      <c r="D40" s="423"/>
      <c r="E40" s="411"/>
    </row>
    <row r="41" spans="1:5" ht="15.75" thickBot="1">
      <c r="A41" s="412" t="s">
        <v>32</v>
      </c>
      <c r="B41" s="413"/>
      <c r="C41" s="414"/>
      <c r="D41" s="48"/>
      <c r="E41" s="415">
        <f>SUM(E27:E40)</f>
        <v>0</v>
      </c>
    </row>
    <row r="44" spans="1:5">
      <c r="A44" s="378">
        <v>2</v>
      </c>
      <c r="B44" s="379" t="s">
        <v>31</v>
      </c>
    </row>
    <row r="45" spans="1:5">
      <c r="B45" s="379"/>
    </row>
    <row r="46" spans="1:5">
      <c r="B46" s="327" t="s">
        <v>30</v>
      </c>
    </row>
    <row r="48" spans="1:5">
      <c r="A48" s="331">
        <f>MAX(A44:A47)+0.01</f>
        <v>2.0099999999999998</v>
      </c>
      <c r="B48" s="406" t="s">
        <v>2</v>
      </c>
    </row>
    <row r="49" spans="1:5" ht="57">
      <c r="B49" s="407" t="s">
        <v>237</v>
      </c>
    </row>
    <row r="50" spans="1:5" ht="28.5">
      <c r="A50" s="329" t="s">
        <v>5</v>
      </c>
      <c r="B50" s="407" t="s">
        <v>238</v>
      </c>
    </row>
    <row r="51" spans="1:5" ht="16.5">
      <c r="A51" s="329"/>
      <c r="B51" s="330" t="s">
        <v>445</v>
      </c>
      <c r="C51" s="383">
        <v>111</v>
      </c>
      <c r="E51" s="384">
        <f>C51*D51</f>
        <v>0</v>
      </c>
    </row>
    <row r="53" spans="1:5">
      <c r="A53" s="331">
        <f>MAX(A47:A52)+0.01</f>
        <v>2.0199999999999996</v>
      </c>
      <c r="B53" s="416" t="s">
        <v>239</v>
      </c>
    </row>
    <row r="54" spans="1:5" ht="71.25">
      <c r="B54" s="407" t="s">
        <v>240</v>
      </c>
    </row>
    <row r="55" spans="1:5" ht="59.25">
      <c r="A55" s="329" t="s">
        <v>5</v>
      </c>
      <c r="B55" s="407" t="s">
        <v>446</v>
      </c>
    </row>
    <row r="56" spans="1:5" ht="16.5">
      <c r="A56" s="329"/>
      <c r="B56" s="330" t="s">
        <v>445</v>
      </c>
      <c r="C56" s="383">
        <v>54</v>
      </c>
      <c r="E56" s="384">
        <f>C56*D56</f>
        <v>0</v>
      </c>
    </row>
    <row r="57" spans="1:5">
      <c r="A57" s="329"/>
      <c r="B57" s="330"/>
    </row>
    <row r="58" spans="1:5">
      <c r="A58" s="331">
        <f>MAX(A49:A57)+0.01</f>
        <v>2.0299999999999994</v>
      </c>
      <c r="B58" s="416" t="s">
        <v>241</v>
      </c>
    </row>
    <row r="59" spans="1:5" ht="57">
      <c r="B59" s="407" t="s">
        <v>242</v>
      </c>
    </row>
    <row r="60" spans="1:5" ht="59.25">
      <c r="A60" s="329" t="s">
        <v>5</v>
      </c>
      <c r="B60" s="407" t="s">
        <v>447</v>
      </c>
    </row>
    <row r="61" spans="1:5" ht="16.5">
      <c r="A61" s="329"/>
      <c r="B61" s="330" t="s">
        <v>445</v>
      </c>
      <c r="C61" s="383">
        <v>15.1</v>
      </c>
      <c r="E61" s="384">
        <f>C61*D61</f>
        <v>0</v>
      </c>
    </row>
    <row r="62" spans="1:5">
      <c r="A62" s="329"/>
      <c r="B62" s="330"/>
    </row>
    <row r="63" spans="1:5">
      <c r="A63" s="331">
        <f>MAX(A54:A62)+0.01</f>
        <v>2.0399999999999991</v>
      </c>
      <c r="B63" s="406" t="s">
        <v>257</v>
      </c>
    </row>
    <row r="64" spans="1:5" ht="42.75">
      <c r="B64" s="407" t="s">
        <v>258</v>
      </c>
    </row>
    <row r="65" spans="1:5">
      <c r="B65" s="382" t="s">
        <v>259</v>
      </c>
      <c r="C65" s="383">
        <v>6</v>
      </c>
      <c r="E65" s="384">
        <f>C65*D65</f>
        <v>0</v>
      </c>
    </row>
    <row r="67" spans="1:5" ht="30">
      <c r="B67" s="327" t="s">
        <v>73</v>
      </c>
    </row>
    <row r="69" spans="1:5">
      <c r="A69" s="331">
        <f>MAX(A63:A68)+0.01</f>
        <v>2.0499999999999989</v>
      </c>
      <c r="B69" s="406" t="s">
        <v>2</v>
      </c>
    </row>
    <row r="70" spans="1:5" ht="57">
      <c r="A70" s="329" t="s">
        <v>5</v>
      </c>
      <c r="B70" s="407" t="s">
        <v>369</v>
      </c>
    </row>
    <row r="71" spans="1:5" ht="16.5">
      <c r="A71" s="329"/>
      <c r="B71" s="330" t="s">
        <v>445</v>
      </c>
      <c r="C71" s="383">
        <v>111</v>
      </c>
      <c r="E71" s="384">
        <f>C71*D71</f>
        <v>0</v>
      </c>
    </row>
    <row r="72" spans="1:5">
      <c r="A72" s="329"/>
      <c r="B72" s="330"/>
    </row>
    <row r="73" spans="1:5">
      <c r="A73" s="408"/>
      <c r="B73" s="409"/>
      <c r="C73" s="410"/>
      <c r="D73" s="423"/>
      <c r="E73" s="411"/>
    </row>
    <row r="74" spans="1:5" ht="15.75" thickBot="1">
      <c r="A74" s="412" t="s">
        <v>22</v>
      </c>
      <c r="B74" s="413"/>
      <c r="C74" s="414"/>
      <c r="D74" s="48"/>
      <c r="E74" s="415">
        <f>SUM(E47:E73)</f>
        <v>0</v>
      </c>
    </row>
    <row r="77" spans="1:5">
      <c r="A77" s="378">
        <v>4</v>
      </c>
      <c r="B77" s="379" t="s">
        <v>215</v>
      </c>
    </row>
    <row r="79" spans="1:5">
      <c r="B79" s="379" t="s">
        <v>267</v>
      </c>
    </row>
    <row r="81" spans="1:5">
      <c r="A81" s="331">
        <f>MAX(A75:A80)+0.01</f>
        <v>4.01</v>
      </c>
      <c r="B81" s="327" t="s">
        <v>270</v>
      </c>
    </row>
    <row r="82" spans="1:5" ht="57">
      <c r="B82" s="407" t="s">
        <v>271</v>
      </c>
    </row>
    <row r="83" spans="1:5" ht="28.5">
      <c r="A83" s="329" t="s">
        <v>5</v>
      </c>
      <c r="B83" s="330" t="s">
        <v>373</v>
      </c>
    </row>
    <row r="84" spans="1:5" ht="16.5">
      <c r="B84" s="333" t="s">
        <v>448</v>
      </c>
      <c r="C84" s="383">
        <v>80</v>
      </c>
      <c r="E84" s="384">
        <f>C84*D84</f>
        <v>0</v>
      </c>
    </row>
    <row r="86" spans="1:5">
      <c r="A86" s="331">
        <f>MAX(A81:A85)+0.01</f>
        <v>4.0199999999999996</v>
      </c>
      <c r="B86" s="327" t="s">
        <v>272</v>
      </c>
    </row>
    <row r="87" spans="1:5" ht="57">
      <c r="B87" s="407" t="s">
        <v>273</v>
      </c>
    </row>
    <row r="88" spans="1:5" ht="28.5">
      <c r="A88" s="329" t="s">
        <v>5</v>
      </c>
      <c r="B88" s="330" t="s">
        <v>374</v>
      </c>
    </row>
    <row r="89" spans="1:5" ht="16.5">
      <c r="B89" s="333" t="s">
        <v>448</v>
      </c>
      <c r="C89" s="383">
        <v>20</v>
      </c>
      <c r="E89" s="384">
        <f>C89*D89</f>
        <v>0</v>
      </c>
    </row>
    <row r="90" spans="1:5">
      <c r="B90" s="330"/>
    </row>
    <row r="91" spans="1:5">
      <c r="A91" s="331">
        <f>MAX(A81:A90)+0.01</f>
        <v>4.0299999999999994</v>
      </c>
      <c r="B91" s="406" t="s">
        <v>274</v>
      </c>
    </row>
    <row r="92" spans="1:5" ht="42.75">
      <c r="B92" s="407" t="s">
        <v>275</v>
      </c>
    </row>
    <row r="93" spans="1:5" ht="16.5">
      <c r="B93" s="333" t="s">
        <v>448</v>
      </c>
      <c r="C93" s="383">
        <v>100</v>
      </c>
      <c r="E93" s="384">
        <f>C93*D93</f>
        <v>0</v>
      </c>
    </row>
    <row r="94" spans="1:5">
      <c r="B94" s="407"/>
    </row>
    <row r="95" spans="1:5">
      <c r="A95" s="331">
        <f>MAX(A86:A94)+0.01</f>
        <v>4.0399999999999991</v>
      </c>
      <c r="B95" s="406" t="s">
        <v>276</v>
      </c>
    </row>
    <row r="96" spans="1:5" ht="28.5">
      <c r="B96" s="407" t="s">
        <v>277</v>
      </c>
    </row>
    <row r="97" spans="1:5" ht="16.5">
      <c r="B97" s="333" t="s">
        <v>448</v>
      </c>
      <c r="C97" s="383">
        <v>100</v>
      </c>
      <c r="E97" s="384">
        <f>C97*D97</f>
        <v>0</v>
      </c>
    </row>
    <row r="98" spans="1:5">
      <c r="B98" s="407"/>
    </row>
    <row r="99" spans="1:5">
      <c r="A99" s="331">
        <f>MAX(A87:A98)+0.01</f>
        <v>4.0499999999999989</v>
      </c>
      <c r="B99" s="416" t="s">
        <v>2</v>
      </c>
    </row>
    <row r="100" spans="1:5" ht="28.5">
      <c r="A100" s="329" t="s">
        <v>5</v>
      </c>
      <c r="B100" s="407" t="s">
        <v>278</v>
      </c>
    </row>
    <row r="101" spans="1:5" ht="16.5">
      <c r="B101" s="333" t="s">
        <v>448</v>
      </c>
      <c r="C101" s="383">
        <v>100</v>
      </c>
      <c r="E101" s="384">
        <f>C101*D101</f>
        <v>0</v>
      </c>
    </row>
    <row r="103" spans="1:5">
      <c r="A103" s="331">
        <f>MAX(A99:A102)+0.01</f>
        <v>4.0599999999999987</v>
      </c>
      <c r="B103" s="416" t="s">
        <v>320</v>
      </c>
    </row>
    <row r="104" spans="1:5">
      <c r="B104" s="407" t="s">
        <v>321</v>
      </c>
    </row>
    <row r="105" spans="1:5" ht="16.5">
      <c r="B105" s="333" t="s">
        <v>448</v>
      </c>
      <c r="C105" s="383">
        <v>100</v>
      </c>
      <c r="E105" s="384">
        <f>C105*D105</f>
        <v>0</v>
      </c>
    </row>
    <row r="106" spans="1:5">
      <c r="B106" s="333"/>
    </row>
    <row r="107" spans="1:5">
      <c r="B107" s="379" t="s">
        <v>322</v>
      </c>
    </row>
    <row r="108" spans="1:5">
      <c r="B108" s="379"/>
    </row>
    <row r="109" spans="1:5">
      <c r="A109" s="331">
        <f>MAX(A102:A108)+0.01</f>
        <v>4.0699999999999985</v>
      </c>
      <c r="B109" s="416" t="s">
        <v>323</v>
      </c>
    </row>
    <row r="110" spans="1:5" ht="42.75">
      <c r="B110" s="339" t="s">
        <v>324</v>
      </c>
    </row>
    <row r="111" spans="1:5" ht="28.5">
      <c r="A111" s="329" t="s">
        <v>5</v>
      </c>
      <c r="B111" s="339" t="s">
        <v>326</v>
      </c>
    </row>
    <row r="112" spans="1:5">
      <c r="B112" s="339" t="s">
        <v>0</v>
      </c>
      <c r="C112" s="383">
        <v>5</v>
      </c>
      <c r="E112" s="384">
        <f>C112*D112</f>
        <v>0</v>
      </c>
    </row>
    <row r="113" spans="1:5">
      <c r="B113" s="339"/>
    </row>
    <row r="114" spans="1:5">
      <c r="A114" s="331">
        <f>MAX(A107:A113)+0.01</f>
        <v>4.0799999999999983</v>
      </c>
      <c r="B114" s="416" t="s">
        <v>332</v>
      </c>
    </row>
    <row r="115" spans="1:5" ht="42.75">
      <c r="B115" s="339" t="s">
        <v>333</v>
      </c>
    </row>
    <row r="116" spans="1:5" ht="28.5">
      <c r="A116" s="329" t="s">
        <v>5</v>
      </c>
      <c r="B116" s="339" t="s">
        <v>326</v>
      </c>
    </row>
    <row r="117" spans="1:5">
      <c r="B117" s="339" t="s">
        <v>0</v>
      </c>
      <c r="C117" s="383">
        <v>2</v>
      </c>
      <c r="E117" s="384">
        <f>C117*D117</f>
        <v>0</v>
      </c>
    </row>
    <row r="118" spans="1:5">
      <c r="B118" s="339"/>
    </row>
    <row r="119" spans="1:5">
      <c r="A119" s="331">
        <f>MAX(A112:A118)+0.01</f>
        <v>4.0899999999999981</v>
      </c>
      <c r="B119" s="329" t="s">
        <v>360</v>
      </c>
    </row>
    <row r="120" spans="1:5" ht="42.75">
      <c r="B120" s="339" t="s">
        <v>361</v>
      </c>
    </row>
    <row r="121" spans="1:5" ht="28.5">
      <c r="A121" s="329" t="s">
        <v>5</v>
      </c>
      <c r="B121" s="339" t="s">
        <v>357</v>
      </c>
    </row>
    <row r="122" spans="1:5">
      <c r="B122" s="339" t="s">
        <v>0</v>
      </c>
      <c r="C122" s="383">
        <v>7</v>
      </c>
      <c r="E122" s="384">
        <f>C122*D122</f>
        <v>0</v>
      </c>
    </row>
    <row r="123" spans="1:5">
      <c r="B123" s="339"/>
    </row>
    <row r="124" spans="1:5">
      <c r="A124" s="408"/>
      <c r="B124" s="409"/>
      <c r="C124" s="410"/>
      <c r="D124" s="423"/>
      <c r="E124" s="411"/>
    </row>
    <row r="125" spans="1:5" ht="15.75" thickBot="1">
      <c r="A125" s="412" t="s">
        <v>368</v>
      </c>
      <c r="B125" s="413"/>
      <c r="C125" s="414"/>
      <c r="D125" s="48"/>
      <c r="E125" s="415">
        <f>SUM(E78:E124)</f>
        <v>0</v>
      </c>
    </row>
  </sheetData>
  <sheetProtection algorithmName="SHA-512" hashValue="/C6GlQ05Bg100wUL02Qlm7k4f1uk9eovssvvkw4P36DOO/PO5G1fGaEiTDnLURqg+Ngg1x8ge/a3q/3CV6ZNig==" saltValue="yqMp7ZVTtwX0wxee8wSS5Q==" spinCount="100000" sheet="1" objects="1" scenarios="1"/>
  <mergeCells count="1">
    <mergeCell ref="D25:D26"/>
  </mergeCells>
  <dataValidations count="1">
    <dataValidation type="custom" allowBlank="1" showInputMessage="1" showErrorMessage="1" error="Cene je potrebno vnesti na dve decimalni mesti zaokroženo." sqref="C7:E126" xr:uid="{00000000-0002-0000-0400-000000000000}">
      <formula1>C7=ROUND(C7,2)</formula1>
    </dataValidation>
  </dataValidations>
  <pageMargins left="0.98425196850393704" right="0.39370078740157483" top="0.98425196850393704" bottom="0.59055118110236227" header="0.31496062992125984" footer="0.19685039370078741"/>
  <pageSetup paperSize="9" orientation="portrait" r:id="rId1"/>
  <headerFooter>
    <oddHeader>&amp;R&amp;"Segoe UI,Navadno"&amp;10ODVODNJAVANJE II. FAZA</oddHeader>
    <oddFooter>&amp;L&amp;"Segoe UI,Navadno"&amp;8Preplastitev regionalne ceste R3-675 odsek 1481 Mokrice - Obrežje - Slovenska vas na delu med km 1.500 do km 2.687&amp;R&amp;"Segoe UI,Navadno"Stran &amp;P od &amp;N</oddFooter>
  </headerFooter>
  <rowBreaks count="3" manualBreakCount="3">
    <brk id="57" max="16383" man="1"/>
    <brk id="76" max="16383" man="1"/>
    <brk id="10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10</vt:i4>
      </vt:variant>
    </vt:vector>
  </HeadingPairs>
  <TitlesOfParts>
    <vt:vector size="16" baseType="lpstr">
      <vt:lpstr>REK PROJ</vt:lpstr>
      <vt:lpstr>CESTA_1. faza</vt:lpstr>
      <vt:lpstr>ODVODNJAVANJE_1.faza</vt:lpstr>
      <vt:lpstr>Cestna razsvetljava - 1. faza</vt:lpstr>
      <vt:lpstr>CESTA_2. faza </vt:lpstr>
      <vt:lpstr>ODVODNJAVANJE_2.faza</vt:lpstr>
      <vt:lpstr>'CESTA_2. faza '!__xlnm.Print_Area_2</vt:lpstr>
      <vt:lpstr>__xlnm.Print_Area_2</vt:lpstr>
      <vt:lpstr>'CESTA_1. faza'!Področje_tiskanja</vt:lpstr>
      <vt:lpstr>'CESTA_2. faza '!Področje_tiskanja</vt:lpstr>
      <vt:lpstr>ODVODNJAVANJE_1.faza!Področje_tiskanja</vt:lpstr>
      <vt:lpstr>'REK PROJ'!Področje_tiskanja</vt:lpstr>
      <vt:lpstr>'CESTA_1. faza'!Tiskanje_naslovov</vt:lpstr>
      <vt:lpstr>'CESTA_2. faza '!Tiskanje_naslovov</vt:lpstr>
      <vt:lpstr>ODVODNJAVANJE_1.faza!Tiskanje_naslovov</vt:lpstr>
      <vt:lpstr>ODVODNJAVANJE_2.faza!Tiskanje_naslovov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Jernej Radovac</dc:creator>
  <cp:lastModifiedBy>Vilma Zupančič</cp:lastModifiedBy>
  <cp:lastPrinted>2020-01-15T15:36:03Z</cp:lastPrinted>
  <dcterms:created xsi:type="dcterms:W3CDTF">2012-09-17T13:03:51Z</dcterms:created>
  <dcterms:modified xsi:type="dcterms:W3CDTF">2020-02-28T10:51:50Z</dcterms:modified>
</cp:coreProperties>
</file>